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ndras.pribek\Downloads\"/>
    </mc:Choice>
  </mc:AlternateContent>
  <bookViews>
    <workbookView xWindow="-120" yWindow="-120" windowWidth="29040" windowHeight="17640" activeTab="2"/>
  </bookViews>
  <sheets>
    <sheet name="Padló" sheetId="1" r:id="rId1"/>
    <sheet name="Kiegészítők" sheetId="2" r:id="rId2"/>
    <sheet name="Mátrix" sheetId="4" r:id="rId3"/>
  </sheets>
  <definedNames>
    <definedName name="_xlnm._FilterDatabase" localSheetId="2" hidden="1">Mátrix!$A$4:$S$229</definedName>
    <definedName name="_xlnm.Print_Titles" localSheetId="2">Mátrix!$1:$4</definedName>
    <definedName name="_xlnm.Print_Area" localSheetId="1">Kiegészítők!$A$1:$E$28</definedName>
    <definedName name="_xlnm.Print_Area" localSheetId="2">Mátrix!$A$1:$S$273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61" i="1" l="1"/>
  <c r="I360" i="1"/>
  <c r="I359" i="1"/>
  <c r="I358" i="1"/>
  <c r="I356" i="1"/>
  <c r="I357" i="1"/>
  <c r="I351" i="1"/>
  <c r="I350" i="1"/>
  <c r="I349" i="1"/>
  <c r="I348" i="1"/>
  <c r="I346" i="1"/>
  <c r="I347" i="1"/>
  <c r="I341" i="1"/>
  <c r="I340" i="1"/>
  <c r="I339" i="1"/>
  <c r="I332" i="1"/>
  <c r="I333" i="1"/>
  <c r="I334" i="1"/>
  <c r="I331" i="1"/>
  <c r="I330" i="1"/>
  <c r="I325" i="1"/>
  <c r="I324" i="1"/>
  <c r="I323" i="1"/>
  <c r="I322" i="1"/>
  <c r="I321" i="1"/>
  <c r="I320" i="1"/>
  <c r="I319" i="1"/>
  <c r="I314" i="1"/>
  <c r="I313" i="1"/>
  <c r="I312" i="1"/>
  <c r="I311" i="1"/>
  <c r="I310" i="1"/>
  <c r="I309" i="1"/>
  <c r="I308" i="1"/>
  <c r="I303" i="1"/>
  <c r="I302" i="1"/>
  <c r="I301" i="1"/>
  <c r="I300" i="1"/>
  <c r="I299" i="1"/>
  <c r="I298" i="1"/>
  <c r="I285" i="1"/>
  <c r="I286" i="1"/>
  <c r="I287" i="1"/>
  <c r="I288" i="1"/>
  <c r="I289" i="1"/>
  <c r="I290" i="1"/>
  <c r="I291" i="1"/>
  <c r="I292" i="1"/>
  <c r="I293" i="1"/>
  <c r="I284" i="1"/>
  <c r="I279" i="1"/>
  <c r="I278" i="1"/>
  <c r="I277" i="1"/>
  <c r="I276" i="1"/>
  <c r="I275" i="1"/>
  <c r="I274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52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35" i="1"/>
  <c r="I227" i="1"/>
  <c r="I228" i="1"/>
  <c r="I229" i="1"/>
  <c r="I230" i="1"/>
  <c r="I231" i="1"/>
  <c r="I226" i="1"/>
  <c r="I214" i="1"/>
  <c r="I215" i="1"/>
  <c r="I216" i="1"/>
  <c r="I217" i="1"/>
  <c r="I218" i="1"/>
  <c r="I219" i="1"/>
  <c r="I220" i="1"/>
  <c r="I221" i="1"/>
  <c r="I222" i="1"/>
  <c r="I213" i="1"/>
  <c r="I204" i="1"/>
  <c r="I205" i="1"/>
  <c r="I206" i="1"/>
  <c r="I207" i="1"/>
  <c r="I208" i="1"/>
  <c r="I209" i="1"/>
  <c r="I203" i="1"/>
  <c r="I199" i="1"/>
  <c r="I198" i="1"/>
  <c r="I197" i="1"/>
  <c r="I196" i="1"/>
  <c r="I195" i="1"/>
  <c r="I194" i="1"/>
  <c r="I181" i="1"/>
  <c r="I182" i="1"/>
  <c r="I183" i="1"/>
  <c r="I184" i="1"/>
  <c r="I185" i="1"/>
  <c r="I186" i="1"/>
  <c r="I187" i="1"/>
  <c r="I188" i="1"/>
  <c r="I189" i="1"/>
  <c r="I190" i="1"/>
  <c r="I180" i="1"/>
  <c r="I176" i="1"/>
  <c r="I175" i="1"/>
  <c r="I161" i="1"/>
  <c r="I162" i="1"/>
  <c r="I163" i="1"/>
  <c r="I164" i="1"/>
  <c r="I165" i="1"/>
  <c r="I166" i="1"/>
  <c r="I167" i="1"/>
  <c r="I168" i="1"/>
  <c r="I169" i="1"/>
  <c r="I170" i="1"/>
  <c r="I171" i="1"/>
  <c r="I160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39" i="1"/>
  <c r="I111" i="1"/>
  <c r="I109" i="1"/>
  <c r="I110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08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82" i="1"/>
  <c r="I81" i="1"/>
  <c r="I80" i="1"/>
  <c r="I79" i="1"/>
  <c r="I75" i="1"/>
  <c r="I69" i="1"/>
  <c r="I74" i="1"/>
  <c r="I73" i="1"/>
  <c r="I72" i="1"/>
  <c r="I71" i="1"/>
  <c r="I70" i="1"/>
  <c r="I68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47" i="1"/>
  <c r="I46" i="1"/>
  <c r="I45" i="1"/>
  <c r="I44" i="1"/>
  <c r="I43" i="1"/>
  <c r="I42" i="1"/>
  <c r="I38" i="1"/>
  <c r="I37" i="1"/>
  <c r="I36" i="1"/>
  <c r="I35" i="1"/>
  <c r="I34" i="1"/>
  <c r="I33" i="1"/>
  <c r="I32" i="1"/>
  <c r="I31" i="1"/>
  <c r="I30" i="1"/>
  <c r="I29" i="1"/>
  <c r="I25" i="1"/>
  <c r="I24" i="1"/>
  <c r="I23" i="1"/>
  <c r="I22" i="1"/>
  <c r="I21" i="1"/>
  <c r="I17" i="1"/>
  <c r="I15" i="1"/>
  <c r="I16" i="1"/>
  <c r="I11" i="1"/>
  <c r="I10" i="1"/>
  <c r="I9" i="1"/>
  <c r="I8" i="1"/>
  <c r="I7" i="1"/>
  <c r="I6" i="1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31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5" i="4"/>
  <c r="H271" i="4" l="1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49" i="4"/>
  <c r="H250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31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5" i="4"/>
</calcChain>
</file>

<file path=xl/sharedStrings.xml><?xml version="1.0" encoding="utf-8"?>
<sst xmlns="http://schemas.openxmlformats.org/spreadsheetml/2006/main" count="3212" uniqueCount="675">
  <si>
    <t>Basic 7 / 31</t>
  </si>
  <si>
    <t>Külső sarok 2db/cs</t>
  </si>
  <si>
    <t>Belső sarok 2db/cs</t>
  </si>
  <si>
    <t>Toldó 2db/cs</t>
  </si>
  <si>
    <t>Végzáró 1j+1b/cs</t>
  </si>
  <si>
    <t>EBL006</t>
  </si>
  <si>
    <t>Achensee Oak</t>
  </si>
  <si>
    <t>EBL020</t>
  </si>
  <si>
    <t>Belfort Oak silver</t>
  </si>
  <si>
    <t>Basic 8 / 31</t>
  </si>
  <si>
    <t>-</t>
  </si>
  <si>
    <t>EBL022</t>
  </si>
  <si>
    <t>EBL019</t>
  </si>
  <si>
    <t>Classic 8 / 31</t>
  </si>
  <si>
    <t>EPL026</t>
  </si>
  <si>
    <t>Western Oak light</t>
  </si>
  <si>
    <t>EPL036</t>
  </si>
  <si>
    <t>EPL089</t>
  </si>
  <si>
    <t>EPL109</t>
  </si>
  <si>
    <t>Mansonia Walnut</t>
  </si>
  <si>
    <t>EPL136</t>
  </si>
  <si>
    <t>Lasken Oak</t>
  </si>
  <si>
    <t>Classic 8 / 32</t>
  </si>
  <si>
    <t>EPL034</t>
  </si>
  <si>
    <t>EPL035</t>
  </si>
  <si>
    <t>EPL039</t>
  </si>
  <si>
    <t>Ashcroft Wood</t>
  </si>
  <si>
    <t>EPL156</t>
  </si>
  <si>
    <t>EPL028</t>
  </si>
  <si>
    <t>EPL080</t>
  </si>
  <si>
    <t>EPL081</t>
  </si>
  <si>
    <t>EPL102</t>
  </si>
  <si>
    <t>EPL137</t>
  </si>
  <si>
    <t>EPL144</t>
  </si>
  <si>
    <t>EPL147</t>
  </si>
  <si>
    <t>Kingsize 8 / 32</t>
  </si>
  <si>
    <t>EPL011</t>
  </si>
  <si>
    <t>Light Rillington Oak</t>
  </si>
  <si>
    <t>EPL013</t>
  </si>
  <si>
    <t>Dark Ripon Oak</t>
  </si>
  <si>
    <t>EPL103</t>
  </si>
  <si>
    <t>EPL104</t>
  </si>
  <si>
    <t>EPL107</t>
  </si>
  <si>
    <t>Medium 10 / 32</t>
  </si>
  <si>
    <t>EPL044</t>
  </si>
  <si>
    <t>EPL051</t>
  </si>
  <si>
    <t>EPL074</t>
  </si>
  <si>
    <t>Large 8 / 32</t>
  </si>
  <si>
    <t>EPL153</t>
  </si>
  <si>
    <t>EPL122</t>
  </si>
  <si>
    <t>EPL123</t>
  </si>
  <si>
    <t>Classic Aqua+ 8 / 32</t>
  </si>
  <si>
    <t xml:space="preserve">FÜRDŐSZOBAI FELHASZNÁLÁS ESETÉN SPECIÁLIS AQUA+ PADLÓALÁTÉT ÉS EGYÉB KIEGÉSZÍTŐK HASZNÁLATA SZÜKSÉGES!!! </t>
  </si>
  <si>
    <t>EPL015</t>
  </si>
  <si>
    <t>EPL046</t>
  </si>
  <si>
    <t>EPL047</t>
  </si>
  <si>
    <t>Kingsize Aqua+ 8/32</t>
  </si>
  <si>
    <t>EPL127</t>
  </si>
  <si>
    <t xml:space="preserve">GARANCIÁT KIZÁRÓLAG XPS PADLÓALÁTÉT HASZNÁLATÁVAL VÁLLALUNK!!!   </t>
  </si>
  <si>
    <t>Dekor kód</t>
  </si>
  <si>
    <t>Cikkszám</t>
  </si>
  <si>
    <t>EBL039</t>
  </si>
  <si>
    <t>EBL045</t>
  </si>
  <si>
    <t>EBL046</t>
  </si>
  <si>
    <t>Falun Oak</t>
  </si>
  <si>
    <t>Brown Charlotte Oak</t>
  </si>
  <si>
    <t>White Wilson Oak</t>
  </si>
  <si>
    <t>4V</t>
  </si>
  <si>
    <t>Oak Colmar</t>
  </si>
  <si>
    <t>Grey brown Grove Oak</t>
  </si>
  <si>
    <t>Classic 7 / 31</t>
  </si>
  <si>
    <t>EPL093</t>
  </si>
  <si>
    <t>Bardolino Oak grey</t>
  </si>
  <si>
    <t>Polar Oak</t>
  </si>
  <si>
    <t>Classic 7 / 32</t>
  </si>
  <si>
    <t>EPL037</t>
  </si>
  <si>
    <t>Oak Trilogy cappuccino</t>
  </si>
  <si>
    <t>EPL182</t>
  </si>
  <si>
    <t>Natural Wild Oak</t>
  </si>
  <si>
    <t>EPL095</t>
  </si>
  <si>
    <t>EPL138</t>
  </si>
  <si>
    <t>EPL031</t>
  </si>
  <si>
    <t>EPL050</t>
  </si>
  <si>
    <t>EPL075</t>
  </si>
  <si>
    <t>EPL096</t>
  </si>
  <si>
    <t>EPL110</t>
  </si>
  <si>
    <t>EPL175</t>
  </si>
  <si>
    <t>EPL180</t>
  </si>
  <si>
    <t>EPL191</t>
  </si>
  <si>
    <t>EPL208</t>
  </si>
  <si>
    <t>Grove Oak</t>
  </si>
  <si>
    <t>White Brooklyn Oak</t>
  </si>
  <si>
    <t>Murom Oak grey</t>
  </si>
  <si>
    <t>Asgil Oak honey</t>
  </si>
  <si>
    <t>White Inverey Pine</t>
  </si>
  <si>
    <t>Dark Inverey Pine</t>
  </si>
  <si>
    <t>Light Newbury Oak</t>
  </si>
  <si>
    <t>Black Corton Oak</t>
  </si>
  <si>
    <t>Light Dunnington Oak</t>
  </si>
  <si>
    <t>Dark Dunnington Oak</t>
  </si>
  <si>
    <t>Brown North Oak</t>
  </si>
  <si>
    <t>Natural Grayson Oak</t>
  </si>
  <si>
    <t>Amiens Oak light</t>
  </si>
  <si>
    <t>Moor Acacia</t>
  </si>
  <si>
    <t>Elton Oak white</t>
  </si>
  <si>
    <t>Olchon Oak honey</t>
  </si>
  <si>
    <t>Olchon Oak dark</t>
  </si>
  <si>
    <t>Dark Bedollo Walnut</t>
  </si>
  <si>
    <t>Grey Soria Oak</t>
  </si>
  <si>
    <t>Brown Melba Oak</t>
  </si>
  <si>
    <t>Valley Oak smoke</t>
  </si>
  <si>
    <t>Dark Newbury Oak</t>
  </si>
  <si>
    <t>Light North Oak</t>
  </si>
  <si>
    <t>Natural North Oak</t>
  </si>
  <si>
    <t>EPL005</t>
  </si>
  <si>
    <t>EPL166</t>
  </si>
  <si>
    <t>EPL168</t>
  </si>
  <si>
    <t>EPL012</t>
  </si>
  <si>
    <t>EPL194</t>
  </si>
  <si>
    <t>Light Levanto Marble</t>
  </si>
  <si>
    <t>Dark Santino Stone</t>
  </si>
  <si>
    <t>White Chromix</t>
  </si>
  <si>
    <t>Dark Rillington Oak</t>
  </si>
  <si>
    <t>Natural Maribor Oak</t>
  </si>
  <si>
    <t>4+1V</t>
  </si>
  <si>
    <t>2V</t>
  </si>
  <si>
    <t>Dark Hunton Oak</t>
  </si>
  <si>
    <t>White Corton Oak</t>
  </si>
  <si>
    <t>EPL073</t>
  </si>
  <si>
    <t>EPL159</t>
  </si>
  <si>
    <t>EPL183</t>
  </si>
  <si>
    <t>EPL196</t>
  </si>
  <si>
    <t>EPL197</t>
  </si>
  <si>
    <t>EPL204</t>
  </si>
  <si>
    <t>Dark Whiston Oak</t>
  </si>
  <si>
    <t>Asgil Oak white</t>
  </si>
  <si>
    <t>Natural Valley Oak</t>
  </si>
  <si>
    <t>Light Sherman Oak</t>
  </si>
  <si>
    <t>Natural Galway Oak</t>
  </si>
  <si>
    <t>Beige Galway Oak</t>
  </si>
  <si>
    <t>Light Brown Sherman Oak</t>
  </si>
  <si>
    <t>Cortina Oak white</t>
  </si>
  <si>
    <t>Garancia 13 év; csomagolás 1,99m²/csomag ; 60 csomag/raklap; kopásállóság: W31; lap méret 1292x193 x 8mm; Click It! rendszer</t>
  </si>
  <si>
    <t>Garancia 15 év; csomagolás 2,49m²/csomag ; 52 csomag/raklap; kopásállóság: W31; lap méret 1292x193 x 7mm; Click It! rendszer</t>
  </si>
  <si>
    <t>Garancia 15 év; csomagolás 1,99m²/csomag ; 60 csomag/raklap; kopásállóság: W31; lap méret 1292x193 x 8mm; Click It!rendszer</t>
  </si>
  <si>
    <t>Garancia 20 év; csomagolás 1,99m²/csomag ; 60 csomag/raklap; kopásállóság: W32; lap méret 1292x193 x 8mm; Click It! rendszer</t>
  </si>
  <si>
    <t>Garancia 20 év; csomagolás 2,53m²/csomag ; 40 csomag/raklap; kopásállóság: W32; lap méret 1292x327 x 8mm; Click It! Rendszer</t>
  </si>
  <si>
    <t>Garancia 20 év; csomagolás 1,22m²/csomag ; 70 csomag/raklap; kopásállóság: W32; lap méret 1292x135 x 10mm; Click It! Rendszer</t>
  </si>
  <si>
    <t>Garancia 20 év; csomagolás 2,54m²/csomag ; 45 csomag/raklap; kopásállóság: W32; lap méret 1292x246 x 8mm; Click It! rendszer</t>
  </si>
  <si>
    <t>Garancia: élethosszig; csomagolás 1,99m²/csomag ; 60 csomag/raklap; kopásállóság: W32; lap méret 1292x193 x8mm; Click It! rendszer</t>
  </si>
  <si>
    <t>Garancia élethosszig; csomagolás 2,53m²/csomag ; 40 csomag/raklap; kopásállóság: W32; lap méret 1292x327 x8mm; Click It! rendszer</t>
  </si>
  <si>
    <t xml:space="preserve">        Megnevezés</t>
  </si>
  <si>
    <t>Bruttó listaár Ft/kiszerelési egység ill. méret</t>
  </si>
  <si>
    <t>Kiszerelés / méret</t>
  </si>
  <si>
    <t>1044034</t>
  </si>
  <si>
    <t>EGGER aqua+ click tömítő (Közületi felhaszálás esetén kötelező) 10 m2</t>
  </si>
  <si>
    <t>EGGER külső sarokelem</t>
  </si>
  <si>
    <t>2 db / csomag</t>
  </si>
  <si>
    <t>506180</t>
  </si>
  <si>
    <t>EGGER Laminált tisztítószer</t>
  </si>
  <si>
    <t>EGGER belső sarokelem</t>
  </si>
  <si>
    <t>EGGER toldó elem</t>
  </si>
  <si>
    <t>736301</t>
  </si>
  <si>
    <t>EGGER javító készlet világos</t>
  </si>
  <si>
    <t>EGGER végzáró elemek (jobb+bal)</t>
  </si>
  <si>
    <t>736300</t>
  </si>
  <si>
    <t>EGGER javító készlet sötét</t>
  </si>
  <si>
    <t>EGGER szegőléc rögzítőklipsz</t>
  </si>
  <si>
    <t>1036707</t>
  </si>
  <si>
    <t>941182</t>
  </si>
  <si>
    <t>1036709</t>
  </si>
  <si>
    <t>1483097
1483107</t>
  </si>
  <si>
    <t>50db / csomag</t>
  </si>
  <si>
    <t>1483124</t>
  </si>
  <si>
    <t>1483170</t>
  </si>
  <si>
    <t>HDF burkolatváltó szintkülönbségre 6162, választható dekor</t>
  </si>
  <si>
    <t>HDF Burkolatváltó profil felső rész 6161 választható dekor</t>
  </si>
  <si>
    <t>2400x10x7mm</t>
  </si>
  <si>
    <t>Alsó profil HDF felső részhez</t>
  </si>
  <si>
    <t>Bruttó listaár Ft/szál</t>
  </si>
  <si>
    <t xml:space="preserve"> 1l</t>
  </si>
  <si>
    <t>Kb 10m2</t>
  </si>
  <si>
    <t>50m</t>
  </si>
  <si>
    <t>EGGER ALU ragasztószalag 50 mm / 50m</t>
  </si>
  <si>
    <t>1448024</t>
  </si>
  <si>
    <t>2400x10x10mm</t>
  </si>
  <si>
    <t>HDF Burkolatzáró profil 6163</t>
  </si>
  <si>
    <t>2400x33x12mm</t>
  </si>
  <si>
    <t>2400x44x10mm</t>
  </si>
  <si>
    <t>2400x44x12mm</t>
  </si>
  <si>
    <t>Garancia: 25 év; csomagolás 1,99m²/csomag ; 56 csomag/raklap; kopásállóság: W33; lap méret 1292x193x7,5mm; CLIC It! Rendszer, Integrált parafa alpadló</t>
  </si>
  <si>
    <t>EPD034</t>
  </si>
  <si>
    <t>EPD036</t>
  </si>
  <si>
    <t>EPD040</t>
  </si>
  <si>
    <t>EPD041</t>
  </si>
  <si>
    <t>Garancia: 25 év; csomagolás 2,54m²/csomag ; 42 csomag/raklap; kopásállóság: W33; lap méret 1292x246x7,5mm; CLIC It! Rendszer, Integrált parafa alpadló</t>
  </si>
  <si>
    <t>EPD003</t>
  </si>
  <si>
    <t>EPD027</t>
  </si>
  <si>
    <t>EPD038</t>
  </si>
  <si>
    <t>EPD044</t>
  </si>
  <si>
    <t>EPD045</t>
  </si>
  <si>
    <t>Garancia: 15 év; csomagolás 1,99m²/csomag ; 48 csomag/raklap; kopásállóság: W31; lap méret 1292x193x8mm; Click It! rendszer</t>
  </si>
  <si>
    <t>Natural Clermont Oak</t>
  </si>
  <si>
    <t>Brown Clermont Oak</t>
  </si>
  <si>
    <t>Villanger Oak</t>
  </si>
  <si>
    <t>Coloured Villanger Oak</t>
  </si>
  <si>
    <t>Calenberg Oak</t>
  </si>
  <si>
    <t>EPC003</t>
  </si>
  <si>
    <t>EPC004</t>
  </si>
  <si>
    <t>EPC020</t>
  </si>
  <si>
    <t>EPC021</t>
  </si>
  <si>
    <t>EPC029</t>
  </si>
  <si>
    <t>L453</t>
  </si>
  <si>
    <t>L540</t>
  </si>
  <si>
    <t>L541</t>
  </si>
  <si>
    <t>L527</t>
  </si>
  <si>
    <t>L490</t>
  </si>
  <si>
    <t>EPC030</t>
  </si>
  <si>
    <t>EPC031</t>
  </si>
  <si>
    <t>EPC033</t>
  </si>
  <si>
    <t>Light Bedollo Walnut</t>
  </si>
  <si>
    <t>Natural Berdal Oak</t>
  </si>
  <si>
    <t>Dark Tureni Walnut</t>
  </si>
  <si>
    <t>L542</t>
  </si>
  <si>
    <t>L376</t>
  </si>
  <si>
    <t>L549</t>
  </si>
  <si>
    <t>Garancia: 20 év; csomagolás 2,11m²/csomag ; 40 csomag/raklap; kopásállóság: W32; lap méret 1292x327x10mm; Click It! rendszer</t>
  </si>
  <si>
    <t>EPC014</t>
  </si>
  <si>
    <t>EPC015</t>
  </si>
  <si>
    <t>EPC034</t>
  </si>
  <si>
    <t>EPC035</t>
  </si>
  <si>
    <t>EPC036</t>
  </si>
  <si>
    <t>EPC037</t>
  </si>
  <si>
    <t>Natural Waldeck Oak</t>
  </si>
  <si>
    <t>Light Waldeck Oak</t>
  </si>
  <si>
    <t>Melara</t>
  </si>
  <si>
    <t>Natural Vidora Oak</t>
  </si>
  <si>
    <t>Coloured Vidora Oak</t>
  </si>
  <si>
    <t>Grey Vidora Oak</t>
  </si>
  <si>
    <t>L523</t>
  </si>
  <si>
    <t>L524</t>
  </si>
  <si>
    <t>L201</t>
  </si>
  <si>
    <t>L552</t>
  </si>
  <si>
    <t>L571</t>
  </si>
  <si>
    <t>L537</t>
  </si>
  <si>
    <t>Garancia: 20 év; csomagolás 2,22m²/csomag ; 39 csomag/raklap; kopásállóság: W32; lap méret 1292x246x10mm; Click It! rendszer</t>
  </si>
  <si>
    <t>EPC001</t>
  </si>
  <si>
    <t>EPC002</t>
  </si>
  <si>
    <t>EPC026</t>
  </si>
  <si>
    <t>EPC040</t>
  </si>
  <si>
    <t>EPC041</t>
  </si>
  <si>
    <t>EPC042</t>
  </si>
  <si>
    <t>Natural Canton Oak</t>
  </si>
  <si>
    <t>Aritao Oak</t>
  </si>
  <si>
    <t>Natural Aritao Oak</t>
  </si>
  <si>
    <t>Grey Aritao Oak</t>
  </si>
  <si>
    <t>L268</t>
  </si>
  <si>
    <t>L511</t>
  </si>
  <si>
    <t>L132</t>
  </si>
  <si>
    <t>L489</t>
  </si>
  <si>
    <t>L510</t>
  </si>
  <si>
    <t>L578</t>
  </si>
  <si>
    <t>L579</t>
  </si>
  <si>
    <t>L572</t>
  </si>
  <si>
    <t>2018-2020 kollekció</t>
  </si>
  <si>
    <r>
      <t>Bruttó listaár Ft/m</t>
    </r>
    <r>
      <rPr>
        <b/>
        <vertAlign val="superscript"/>
        <sz val="10"/>
        <rFont val="Arial"/>
        <family val="2"/>
        <charset val="238"/>
      </rPr>
      <t>2</t>
    </r>
  </si>
  <si>
    <t>x</t>
  </si>
  <si>
    <t>Terméknév</t>
  </si>
  <si>
    <t>Bardolino Oak</t>
  </si>
  <si>
    <t>Large Aqua+ 8/32</t>
  </si>
  <si>
    <t>Classic 8 / 33</t>
  </si>
  <si>
    <t>Classic 10 / 32</t>
  </si>
  <si>
    <t>Classic 10 / 33</t>
  </si>
  <si>
    <t>Classic 12 / 33</t>
  </si>
  <si>
    <t>EPD035</t>
  </si>
  <si>
    <t>EPD042</t>
  </si>
  <si>
    <t>Creative Berdal Oak</t>
  </si>
  <si>
    <t>Medium Bedollo Walnut</t>
  </si>
  <si>
    <t>Beige Almington Oak</t>
  </si>
  <si>
    <t>Natural Almington Oak</t>
  </si>
  <si>
    <t>Dark Almington Oak</t>
  </si>
  <si>
    <t>EPD005</t>
  </si>
  <si>
    <t>EPD006</t>
  </si>
  <si>
    <t>EPD007</t>
  </si>
  <si>
    <t>EPD009</t>
  </si>
  <si>
    <t>EPD028</t>
  </si>
  <si>
    <t>EPD033</t>
  </si>
  <si>
    <t>EPD043</t>
  </si>
  <si>
    <t>EPD046</t>
  </si>
  <si>
    <t>EPD047</t>
  </si>
  <si>
    <t>Sereda Oak</t>
  </si>
  <si>
    <t>Brown Preston Oak</t>
  </si>
  <si>
    <t>White Preston Oak</t>
  </si>
  <si>
    <t>Darkbrown Preston Oak</t>
  </si>
  <si>
    <t>Dark Preston Oak</t>
  </si>
  <si>
    <t>Pitaru Oak</t>
  </si>
  <si>
    <t>Grey Parrini Marble</t>
  </si>
  <si>
    <t>Anthracite Metal Rock</t>
  </si>
  <si>
    <t>Cream Tessina Ceramic</t>
  </si>
  <si>
    <t>Anthracite Jura Slate</t>
  </si>
  <si>
    <t>Chromix Silver</t>
  </si>
  <si>
    <t>Berdal Marble</t>
  </si>
  <si>
    <t>L455</t>
  </si>
  <si>
    <t>L457</t>
  </si>
  <si>
    <t>L458</t>
  </si>
  <si>
    <t>L183</t>
  </si>
  <si>
    <t>L416</t>
  </si>
  <si>
    <t>L575</t>
  </si>
  <si>
    <t>L597</t>
  </si>
  <si>
    <t>L576</t>
  </si>
  <si>
    <t>L367</t>
  </si>
  <si>
    <t>L598</t>
  </si>
  <si>
    <t>L577</t>
  </si>
  <si>
    <t>EPL174</t>
  </si>
  <si>
    <t>Brown Agira Wood</t>
  </si>
  <si>
    <t>EPL065</t>
  </si>
  <si>
    <t>Light Langley Walnut</t>
  </si>
  <si>
    <t>EPL076</t>
  </si>
  <si>
    <t>Grey Brynford Oak</t>
  </si>
  <si>
    <t>EPL177</t>
  </si>
  <si>
    <t>White Soria Oak</t>
  </si>
  <si>
    <t>EPL045</t>
  </si>
  <si>
    <t>White Newbury Oak</t>
  </si>
  <si>
    <t>EPL184</t>
  </si>
  <si>
    <t>Raktár</t>
  </si>
  <si>
    <t>L386</t>
  </si>
  <si>
    <t>L245</t>
  </si>
  <si>
    <t>L266</t>
  </si>
  <si>
    <t>L267</t>
  </si>
  <si>
    <t>L581</t>
  </si>
  <si>
    <t>L478</t>
  </si>
  <si>
    <t>L477</t>
  </si>
  <si>
    <t>L234</t>
  </si>
  <si>
    <t>L405</t>
  </si>
  <si>
    <t>L421</t>
  </si>
  <si>
    <t>L418</t>
  </si>
  <si>
    <t>L506</t>
  </si>
  <si>
    <t>L587</t>
  </si>
  <si>
    <t>L368</t>
  </si>
  <si>
    <t>L384</t>
  </si>
  <si>
    <t>L289</t>
  </si>
  <si>
    <t>L263</t>
  </si>
  <si>
    <t>L369</t>
  </si>
  <si>
    <t>L233</t>
  </si>
  <si>
    <t>L112</t>
  </si>
  <si>
    <t>L558</t>
  </si>
  <si>
    <t>L398</t>
  </si>
  <si>
    <t>L395</t>
  </si>
  <si>
    <t>L223</t>
  </si>
  <si>
    <t>L507</t>
  </si>
  <si>
    <t>L359</t>
  </si>
  <si>
    <t>L514</t>
  </si>
  <si>
    <t>L535</t>
  </si>
  <si>
    <t>L487</t>
  </si>
  <si>
    <t>L599</t>
  </si>
  <si>
    <t>L422</t>
  </si>
  <si>
    <t>L388</t>
  </si>
  <si>
    <t>L284</t>
  </si>
  <si>
    <t>L414</t>
  </si>
  <si>
    <t>L137</t>
  </si>
  <si>
    <t>L496</t>
  </si>
  <si>
    <t>L378</t>
  </si>
  <si>
    <t>L508</t>
  </si>
  <si>
    <t>L582</t>
  </si>
  <si>
    <t>L588</t>
  </si>
  <si>
    <t>L574</t>
  </si>
  <si>
    <t>L573</t>
  </si>
  <si>
    <t>L420</t>
  </si>
  <si>
    <t>Szegőléc dekor kód</t>
  </si>
  <si>
    <t>Szegőléc cikkszám 6cm</t>
  </si>
  <si>
    <t>Fóz</t>
  </si>
  <si>
    <t>Garancia 25 év; csomagolás 1,99m²/csomag ; 60 csomag/raklap; kopásállóság: W33; lap méret 1292x193 x 8mm; Click It! rendszer</t>
  </si>
  <si>
    <t>Garancia 25 év; csomagolás 1,75m²/csomag ; 52 csomag/raklap; kopásállóság: W33; lap méret 1292x193 x 10mm; Click It! rendszer</t>
  </si>
  <si>
    <t>Garancia 25 év; csomagolás 1,5m²/csomag ; 52 csomag/raklap; kopásállóság: W33; lap méret 1292x193 x 12mm; Click It! rendszer</t>
  </si>
  <si>
    <t>Light Brown Sher. Oak</t>
  </si>
  <si>
    <t>Light Grey Chicago Con.</t>
  </si>
  <si>
    <t>Cognac Brown Sher. Oak</t>
  </si>
  <si>
    <t>Cognac Brown She. Oak</t>
  </si>
  <si>
    <t>2400x17x60mm</t>
  </si>
  <si>
    <t>2400x18x 70mm</t>
  </si>
  <si>
    <t>2400x18x 100mm</t>
  </si>
  <si>
    <t>2400x18x 40mm</t>
  </si>
  <si>
    <t>2400x18x 60mm</t>
  </si>
  <si>
    <t>2400x18x 80mm
2400x18x 100mm</t>
  </si>
  <si>
    <t>Garancia 20 év; csomagolás 2,49m²/csomag ; 52 csomag/raklap; kopásállóság: W32; lap méret 1292x193 x 7mm; Clcik It! rendszer</t>
  </si>
  <si>
    <t>Hamilton Oak ∞</t>
  </si>
  <si>
    <t>Dark Hamilton Oak ∞</t>
  </si>
  <si>
    <t>Cream Hamilton Oak ∞</t>
  </si>
  <si>
    <t>Design Flooring GreenTec Classic 7,5/33</t>
  </si>
  <si>
    <t>Design Flooring GreenTec Large 7,5/33</t>
  </si>
  <si>
    <t>Comfort Classic Parafa padló 8/31</t>
  </si>
  <si>
    <t>Garancia: 20 év; csomagolás 1,75m²/csomag ; 48 csomag/raklap; kopásállóság: W32; lap méret 1292x193x10mm; Click It! rendszer</t>
  </si>
  <si>
    <t>Comfort Kingsize Parafa padló 10/32</t>
  </si>
  <si>
    <t>Comfort Classic Parafa padló 10/32</t>
  </si>
  <si>
    <t>Comfort Large Parafa padló 10/32</t>
  </si>
  <si>
    <r>
      <t>Natural Waltham Oak</t>
    </r>
    <r>
      <rPr>
        <b/>
        <sz val="9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OVERALL</t>
    </r>
  </si>
  <si>
    <r>
      <t xml:space="preserve">White Waltham Oak </t>
    </r>
    <r>
      <rPr>
        <sz val="8"/>
        <color rgb="FF000000"/>
        <rFont val="Arial"/>
        <family val="2"/>
        <charset val="238"/>
      </rPr>
      <t>OVERALL</t>
    </r>
  </si>
  <si>
    <r>
      <t xml:space="preserve">Natural Waltham Oak </t>
    </r>
    <r>
      <rPr>
        <sz val="8"/>
        <rFont val="Arial"/>
        <family val="2"/>
        <charset val="238"/>
      </rPr>
      <t>OVERALL</t>
    </r>
  </si>
  <si>
    <r>
      <t xml:space="preserve">White Waltham Oak </t>
    </r>
    <r>
      <rPr>
        <sz val="8"/>
        <rFont val="Arial"/>
        <family val="2"/>
        <charset val="238"/>
      </rPr>
      <t>OVERALL</t>
    </r>
  </si>
  <si>
    <r>
      <t xml:space="preserve">Natural Waltham Oak </t>
    </r>
    <r>
      <rPr>
        <sz val="8"/>
        <color rgb="FF000000"/>
        <rFont val="Arial"/>
        <family val="2"/>
        <charset val="238"/>
      </rPr>
      <t>OVERALL</t>
    </r>
  </si>
  <si>
    <t>229311*</t>
  </si>
  <si>
    <t>229939*</t>
  </si>
  <si>
    <t>230300*</t>
  </si>
  <si>
    <t>233851*</t>
  </si>
  <si>
    <t>234124*</t>
  </si>
  <si>
    <t>234247*</t>
  </si>
  <si>
    <t>234308*</t>
  </si>
  <si>
    <t>234483*</t>
  </si>
  <si>
    <t>234513*</t>
  </si>
  <si>
    <t>234575*</t>
  </si>
  <si>
    <t>235237*</t>
  </si>
  <si>
    <t>237156*</t>
  </si>
  <si>
    <t>237705*</t>
  </si>
  <si>
    <t>237798*</t>
  </si>
  <si>
    <t>237828*</t>
  </si>
  <si>
    <t>237910*</t>
  </si>
  <si>
    <t>238030*</t>
  </si>
  <si>
    <t>238092*</t>
  </si>
  <si>
    <t>238153*</t>
  </si>
  <si>
    <t>243379*</t>
  </si>
  <si>
    <t>243317*</t>
  </si>
  <si>
    <t>235381*</t>
  </si>
  <si>
    <t>235411*</t>
  </si>
  <si>
    <t>235442*</t>
  </si>
  <si>
    <t>239181*</t>
  </si>
  <si>
    <t>239211*</t>
  </si>
  <si>
    <t>239150*</t>
  </si>
  <si>
    <t>238511*</t>
  </si>
  <si>
    <t>238542*</t>
  </si>
  <si>
    <t>238450*</t>
  </si>
  <si>
    <t>240576*</t>
  </si>
  <si>
    <t>240828*</t>
  </si>
  <si>
    <t>240859*</t>
  </si>
  <si>
    <t>240880*</t>
  </si>
  <si>
    <t>236296*</t>
  </si>
  <si>
    <t>229229**</t>
  </si>
  <si>
    <t>233851**</t>
  </si>
  <si>
    <t>233943**</t>
  </si>
  <si>
    <t>238450**</t>
  </si>
  <si>
    <t>241740**</t>
  </si>
  <si>
    <t>238542**</t>
  </si>
  <si>
    <t>234124**</t>
  </si>
  <si>
    <t>234247**</t>
  </si>
  <si>
    <t>234513**</t>
  </si>
  <si>
    <t>238030**</t>
  </si>
  <si>
    <t>237880**</t>
  </si>
  <si>
    <t>237910**</t>
  </si>
  <si>
    <t>238092**</t>
  </si>
  <si>
    <t>240859**</t>
  </si>
  <si>
    <t>239037**</t>
  </si>
  <si>
    <t>234308**</t>
  </si>
  <si>
    <t>234575**</t>
  </si>
  <si>
    <t>234483**</t>
  </si>
  <si>
    <t>240828**</t>
  </si>
  <si>
    <t>237156**</t>
  </si>
  <si>
    <t>240576**</t>
  </si>
  <si>
    <t>237798**</t>
  </si>
  <si>
    <t>235725**</t>
  </si>
  <si>
    <t>235879**</t>
  </si>
  <si>
    <t>236050**</t>
  </si>
  <si>
    <t>236081**</t>
  </si>
  <si>
    <t>236777**</t>
  </si>
  <si>
    <t>236746**</t>
  </si>
  <si>
    <t>236326**</t>
  </si>
  <si>
    <t>236357**</t>
  </si>
  <si>
    <t>236500**</t>
  </si>
  <si>
    <r>
      <rPr>
        <i/>
        <sz val="11"/>
        <color rgb="FFFF0000"/>
        <rFont val="Arial"/>
        <family val="2"/>
        <charset val="238"/>
      </rPr>
      <t>**</t>
    </r>
    <r>
      <rPr>
        <i/>
        <sz val="11"/>
        <color rgb="FF000000"/>
        <rFont val="Arial"/>
        <family val="2"/>
        <charset val="238"/>
      </rPr>
      <t xml:space="preserve"> : Ez a termék a dekormintájában megegyezik, de egy vagy több más paraméterében eltér az új terméktől.</t>
    </r>
  </si>
  <si>
    <t>1432746</t>
  </si>
  <si>
    <t>EGGER javító készlet közepes</t>
  </si>
  <si>
    <t>Garancia 10 év; csomagolás 2,5m²/csomag ; 52 csomag/raklap; kopásállóság: W31; lap méret 1292x193x7mm; Click It! rendszer</t>
  </si>
  <si>
    <t>1131336</t>
  </si>
  <si>
    <t>Garancia 20 év; csomagolás 1,75m²/csomag ; 52 csomag/raklap; kopásállóság: W32; lap méret 1292x193 x 10mm; Click It! rendszer</t>
  </si>
  <si>
    <t>Garancia élethosszig; csomagolás 2,54m²/csomag ; 45 csomag/raklap; kopásállóság: W32; lap méret 1292x246 x8mm; Click It! rendszer</t>
  </si>
  <si>
    <t>Méret, garancia és csomagolás információk a lap alján található!</t>
  </si>
  <si>
    <t>Termékcsalád</t>
  </si>
  <si>
    <t>Szegőléc 
2400x17x60</t>
  </si>
  <si>
    <t>HDF záró profil 2400x33x12</t>
  </si>
  <si>
    <t>HDF burkolatváltó egyenes 2400x44x10</t>
  </si>
  <si>
    <t>HDF burkolatváltó szintkülönbségre 2400x44x12</t>
  </si>
  <si>
    <t>Mix &amp; Fill
 (javító paszta)</t>
  </si>
  <si>
    <t>Laminált padló Basic 7 / 31</t>
  </si>
  <si>
    <t>Laminált padló Basic 8 / 31</t>
  </si>
  <si>
    <t>Laminált padló Kingsize Aqua+ 8 / 32</t>
  </si>
  <si>
    <t>Laminált padló Kingsize 8 / 32</t>
  </si>
  <si>
    <t>Laminált padló Classic 12 / 33</t>
  </si>
  <si>
    <t>Laminált padló Classic Aqua+ 8 / 32</t>
  </si>
  <si>
    <t>EPL016</t>
  </si>
  <si>
    <t>Valley Oak mocca</t>
  </si>
  <si>
    <t>L370</t>
  </si>
  <si>
    <t>EPL018</t>
  </si>
  <si>
    <t>La Mancha Oak</t>
  </si>
  <si>
    <t>Laminált padló Classic 8 / 32</t>
  </si>
  <si>
    <t>L372</t>
  </si>
  <si>
    <t>Laminált padló Classic 8 / 33</t>
  </si>
  <si>
    <t>EPL019</t>
  </si>
  <si>
    <t>Parquet Oak dark</t>
  </si>
  <si>
    <t>Laminált padló Classic 10 / 32</t>
  </si>
  <si>
    <t>L373</t>
  </si>
  <si>
    <t>Laminált padló Classic 7 / 31</t>
  </si>
  <si>
    <t>Laminált padló Classic 8 / 31</t>
  </si>
  <si>
    <t>Laminált padló Medium 10 / 32</t>
  </si>
  <si>
    <t>EPL033</t>
  </si>
  <si>
    <t>Verdon Oak white</t>
  </si>
  <si>
    <t>L322</t>
  </si>
  <si>
    <t>Laminált padló Classic 7 / 32</t>
  </si>
  <si>
    <t>EPL038</t>
  </si>
  <si>
    <t>Chalky Oak</t>
  </si>
  <si>
    <t>L387</t>
  </si>
  <si>
    <t>EPL042</t>
  </si>
  <si>
    <t>Black Halford Oak</t>
  </si>
  <si>
    <t>L486</t>
  </si>
  <si>
    <t>EPL043</t>
  </si>
  <si>
    <t>Light Hunton Oak</t>
  </si>
  <si>
    <t>EPL058</t>
  </si>
  <si>
    <t>Natural Clifton Oak</t>
  </si>
  <si>
    <t>L499</t>
  </si>
  <si>
    <t>EPL064</t>
  </si>
  <si>
    <t>Natural Abergele Oak</t>
  </si>
  <si>
    <t>Laminált padló Classic 10 / 33</t>
  </si>
  <si>
    <t>L502</t>
  </si>
  <si>
    <t>EPL066</t>
  </si>
  <si>
    <t>Red Langley Walnut</t>
  </si>
  <si>
    <t>L179</t>
  </si>
  <si>
    <t>EPL067</t>
  </si>
  <si>
    <t>Dark Langley Walnut</t>
  </si>
  <si>
    <t>L154</t>
  </si>
  <si>
    <t>EPL068</t>
  </si>
  <si>
    <t>Dark Abergele Oak</t>
  </si>
  <si>
    <t>L504</t>
  </si>
  <si>
    <t>Laminált padló Large 8 / 32</t>
  </si>
  <si>
    <t>EPL078</t>
  </si>
  <si>
    <t>Brown Brynford Oak</t>
  </si>
  <si>
    <t>EPL085</t>
  </si>
  <si>
    <t>White Village Oak</t>
  </si>
  <si>
    <t>L204</t>
  </si>
  <si>
    <t>EPL090</t>
  </si>
  <si>
    <t>Coloured Acacia</t>
  </si>
  <si>
    <t>EPL091</t>
  </si>
  <si>
    <t>Walnut La Paz</t>
  </si>
  <si>
    <t>EPL092</t>
  </si>
  <si>
    <t>Sand beige Zermatt Oak</t>
  </si>
  <si>
    <t>EPL100</t>
  </si>
  <si>
    <t>Cognac North Oak</t>
  </si>
  <si>
    <t>L260</t>
  </si>
  <si>
    <t>EPL105</t>
  </si>
  <si>
    <t>Shannon Oak honey</t>
  </si>
  <si>
    <t>EPL108</t>
  </si>
  <si>
    <t>Girona Chestnut white</t>
  </si>
  <si>
    <t>EPL115</t>
  </si>
  <si>
    <t>Natural Starwell Oak</t>
  </si>
  <si>
    <t>EPL116</t>
  </si>
  <si>
    <t>Natural Bayford Oak</t>
  </si>
  <si>
    <t>Laminált padló Long 10/32</t>
  </si>
  <si>
    <t>EPL117</t>
  </si>
  <si>
    <t>Tobacco Bayford Oak</t>
  </si>
  <si>
    <t>EPL118</t>
  </si>
  <si>
    <t>Grey Bayford Oak</t>
  </si>
  <si>
    <t>EPL119</t>
  </si>
  <si>
    <t>White Raydon Oak</t>
  </si>
  <si>
    <t>L515</t>
  </si>
  <si>
    <t>EPL126</t>
  </si>
  <si>
    <t>Light Santino Stone</t>
  </si>
  <si>
    <t>EPL131</t>
  </si>
  <si>
    <t>Punata Oak</t>
  </si>
  <si>
    <t>EPL134</t>
  </si>
  <si>
    <t>Ilmen Oak</t>
  </si>
  <si>
    <t>EPL139</t>
  </si>
  <si>
    <t>Murom Oak</t>
  </si>
  <si>
    <t>Laminált padló Classic 7/31</t>
  </si>
  <si>
    <t>EPL140</t>
  </si>
  <si>
    <t>Narva Oak</t>
  </si>
  <si>
    <t>L411</t>
  </si>
  <si>
    <t>EPL141</t>
  </si>
  <si>
    <t>Olchon Oak white</t>
  </si>
  <si>
    <t>EPL142</t>
  </si>
  <si>
    <t>Sand beige Olchon Oak</t>
  </si>
  <si>
    <t>Laminált padló Large Aqua+ 8 / 32</t>
  </si>
  <si>
    <t>EPL143</t>
  </si>
  <si>
    <t>Cesena Oak white</t>
  </si>
  <si>
    <t>L494</t>
  </si>
  <si>
    <t>EPL146</t>
  </si>
  <si>
    <t>Olchon Oak smoke</t>
  </si>
  <si>
    <t>EPL150</t>
  </si>
  <si>
    <t>Cesena Oak grey</t>
  </si>
  <si>
    <t>L539</t>
  </si>
  <si>
    <t>EPL154</t>
  </si>
  <si>
    <t>Asgil Oak light</t>
  </si>
  <si>
    <t>EPL167</t>
  </si>
  <si>
    <t>Grey Sparkle Grain</t>
  </si>
  <si>
    <t>L580</t>
  </si>
  <si>
    <t>EPL169</t>
  </si>
  <si>
    <t>EPL170</t>
  </si>
  <si>
    <t>Whitewood</t>
  </si>
  <si>
    <t>EPL171</t>
  </si>
  <si>
    <t>Graphitewood</t>
  </si>
  <si>
    <t>EPL172</t>
  </si>
  <si>
    <t>Vintage Inverey Wood</t>
  </si>
  <si>
    <t>EPL173</t>
  </si>
  <si>
    <t>Natural Lona Elm</t>
  </si>
  <si>
    <t>L593</t>
  </si>
  <si>
    <t>EPL176</t>
  </si>
  <si>
    <t>Attic Wood</t>
  </si>
  <si>
    <t>EPL178</t>
  </si>
  <si>
    <t>Light Grey Soria Oak</t>
  </si>
  <si>
    <t>L583</t>
  </si>
  <si>
    <t>EPL179</t>
  </si>
  <si>
    <t>Natural Soria Oak</t>
  </si>
  <si>
    <t>L584</t>
  </si>
  <si>
    <t>EPL185</t>
  </si>
  <si>
    <t>Grey Sherman Oak</t>
  </si>
  <si>
    <t>L589</t>
  </si>
  <si>
    <t>EPL186</t>
  </si>
  <si>
    <t>Anthracite Sherman Oak</t>
  </si>
  <si>
    <t>L590</t>
  </si>
  <si>
    <t>EPL187</t>
  </si>
  <si>
    <t>Brown Cardiff Oak</t>
  </si>
  <si>
    <t>EPL188</t>
  </si>
  <si>
    <t>Vintage Asgil Oak</t>
  </si>
  <si>
    <t>EPL189</t>
  </si>
  <si>
    <t>Beige Melba Oak</t>
  </si>
  <si>
    <t>EPL190</t>
  </si>
  <si>
    <t>Natural Melba Oak</t>
  </si>
  <si>
    <t>EPL192</t>
  </si>
  <si>
    <t>Vintage Santa Fe Oak</t>
  </si>
  <si>
    <t>L591</t>
  </si>
  <si>
    <t>EPL193</t>
  </si>
  <si>
    <t>Grey Santa Fe Oak</t>
  </si>
  <si>
    <t>L592</t>
  </si>
  <si>
    <t>EPL195</t>
  </si>
  <si>
    <t>Grey Maribor Oak</t>
  </si>
  <si>
    <t>EPL198</t>
  </si>
  <si>
    <t>Natural Predaia Oak</t>
  </si>
  <si>
    <t>EPL199</t>
  </si>
  <si>
    <t>White Bayford Oak</t>
  </si>
  <si>
    <t>EPL200</t>
  </si>
  <si>
    <t>Light Bayford Oak</t>
  </si>
  <si>
    <t>EPL201</t>
  </si>
  <si>
    <t>Sand Arcani Oak</t>
  </si>
  <si>
    <t>L328</t>
  </si>
  <si>
    <t>EPL202</t>
  </si>
  <si>
    <t>Grey Beige Arcani Oak</t>
  </si>
  <si>
    <t>L518</t>
  </si>
  <si>
    <t>EPL205</t>
  </si>
  <si>
    <t>Light Grey Sherman Oak</t>
  </si>
  <si>
    <t>L596</t>
  </si>
  <si>
    <t>EPL207</t>
  </si>
  <si>
    <t>Grey Triestino Terrazzo</t>
  </si>
  <si>
    <t>Parafa Large  padló 10/32</t>
  </si>
  <si>
    <t>Parafa Classic padló 8/31</t>
  </si>
  <si>
    <t>Parafa Classic  padló 8/31</t>
  </si>
  <si>
    <t>Parafa Kingsize  padló 10/32</t>
  </si>
  <si>
    <t>Parafa Classic  padló 10/32</t>
  </si>
  <si>
    <t>Design Large padló 7,5/33</t>
  </si>
  <si>
    <t>Design Classic padló 7,5/33</t>
  </si>
  <si>
    <r>
      <rPr>
        <b/>
        <sz val="10"/>
        <color rgb="FF000000"/>
        <rFont val="Arial"/>
        <family val="2"/>
        <charset val="238"/>
      </rPr>
      <t>Basic 7/31</t>
    </r>
    <r>
      <rPr>
        <sz val="10"/>
        <color rgb="FF000000"/>
        <rFont val="Arial"/>
        <family val="2"/>
        <charset val="238"/>
      </rPr>
      <t xml:space="preserve">: 1292x193, garancia: 10 év, 2,5m²/cs; </t>
    </r>
    <r>
      <rPr>
        <b/>
        <sz val="10"/>
        <color rgb="FF000000"/>
        <rFont val="Arial"/>
        <family val="2"/>
        <charset val="238"/>
      </rPr>
      <t>Basic 8/31</t>
    </r>
    <r>
      <rPr>
        <sz val="10"/>
        <color rgb="FF000000"/>
        <rFont val="Arial"/>
        <family val="2"/>
        <charset val="238"/>
      </rPr>
      <t xml:space="preserve">: 1292x193, garancia 13 év, 1,99m²/cs; </t>
    </r>
    <r>
      <rPr>
        <b/>
        <sz val="10"/>
        <color rgb="FF000000"/>
        <rFont val="Arial"/>
        <family val="2"/>
        <charset val="238"/>
      </rPr>
      <t>Classic 7/31</t>
    </r>
    <r>
      <rPr>
        <sz val="10"/>
        <color rgb="FF000000"/>
        <rFont val="Arial"/>
        <family val="2"/>
        <charset val="238"/>
      </rPr>
      <t xml:space="preserve">: 1292x193, garancia: 15 év, 2,49m²/cs; </t>
    </r>
    <r>
      <rPr>
        <b/>
        <sz val="10"/>
        <color rgb="FF000000"/>
        <rFont val="Arial"/>
        <family val="2"/>
        <charset val="238"/>
      </rPr>
      <t>Classic 7/32</t>
    </r>
    <r>
      <rPr>
        <sz val="10"/>
        <color rgb="FF000000"/>
        <rFont val="Arial"/>
        <family val="2"/>
        <charset val="238"/>
      </rPr>
      <t xml:space="preserve">: 1292x193, garancia 20 év, 2,49m²/cs;
</t>
    </r>
    <r>
      <rPr>
        <b/>
        <sz val="10"/>
        <color rgb="FF000000"/>
        <rFont val="Arial"/>
        <family val="2"/>
        <charset val="238"/>
      </rPr>
      <t>Classic 8/31</t>
    </r>
    <r>
      <rPr>
        <sz val="10"/>
        <color rgb="FF000000"/>
        <rFont val="Arial"/>
        <family val="2"/>
        <charset val="238"/>
      </rPr>
      <t xml:space="preserve">: 1292x193, garancia: 15 év, 1,99m²/cs; </t>
    </r>
    <r>
      <rPr>
        <b/>
        <sz val="10"/>
        <color rgb="FF000000"/>
        <rFont val="Arial"/>
        <family val="2"/>
        <charset val="238"/>
      </rPr>
      <t xml:space="preserve">Classic 8/32: </t>
    </r>
    <r>
      <rPr>
        <sz val="10"/>
        <color rgb="FF000000"/>
        <rFont val="Arial"/>
        <family val="2"/>
        <charset val="238"/>
      </rPr>
      <t xml:space="preserve">1292x193, garancia 20 év, 1,99m²/cs; </t>
    </r>
    <r>
      <rPr>
        <b/>
        <sz val="10"/>
        <color rgb="FF000000"/>
        <rFont val="Arial"/>
        <family val="2"/>
        <charset val="238"/>
      </rPr>
      <t>Kingsize 8/32</t>
    </r>
    <r>
      <rPr>
        <sz val="10"/>
        <color rgb="FF000000"/>
        <rFont val="Arial"/>
        <family val="2"/>
        <charset val="238"/>
      </rPr>
      <t xml:space="preserve">: 1292x327, garancia 20 év, 2,53m²/cs; </t>
    </r>
    <r>
      <rPr>
        <b/>
        <sz val="10"/>
        <color rgb="FF000000"/>
        <rFont val="Arial"/>
        <family val="2"/>
        <charset val="238"/>
      </rPr>
      <t>Large 8/32</t>
    </r>
    <r>
      <rPr>
        <sz val="10"/>
        <color rgb="FF000000"/>
        <rFont val="Arial"/>
        <family val="2"/>
        <charset val="238"/>
      </rPr>
      <t xml:space="preserve">: 1292x246, garancia 20 év,  2,54m²/cs;
</t>
    </r>
    <r>
      <rPr>
        <b/>
        <sz val="10"/>
        <color rgb="FF000000"/>
        <rFont val="Arial"/>
        <family val="2"/>
        <charset val="238"/>
      </rPr>
      <t>Classic 8/33</t>
    </r>
    <r>
      <rPr>
        <sz val="10"/>
        <color rgb="FF000000"/>
        <rFont val="Arial"/>
        <family val="2"/>
        <charset val="238"/>
      </rPr>
      <t xml:space="preserve">: 1292x193, garancia: 25 év, 1,99m²/cs; </t>
    </r>
    <r>
      <rPr>
        <b/>
        <sz val="10"/>
        <color rgb="FF000000"/>
        <rFont val="Arial"/>
        <family val="2"/>
        <charset val="238"/>
      </rPr>
      <t>Classic 10/32</t>
    </r>
    <r>
      <rPr>
        <sz val="10"/>
        <color rgb="FF000000"/>
        <rFont val="Arial"/>
        <family val="2"/>
        <charset val="238"/>
      </rPr>
      <t xml:space="preserve">: 1292x193, garancia 20 év, 1,75m²/cs; </t>
    </r>
    <r>
      <rPr>
        <b/>
        <sz val="10"/>
        <color rgb="FF000000"/>
        <rFont val="Arial"/>
        <family val="2"/>
        <charset val="238"/>
      </rPr>
      <t>Classic 10/33</t>
    </r>
    <r>
      <rPr>
        <sz val="10"/>
        <color rgb="FF000000"/>
        <rFont val="Arial"/>
        <family val="2"/>
        <charset val="238"/>
      </rPr>
      <t xml:space="preserve">: 1292x193, garancia 25 év, 1,75m²/cs; </t>
    </r>
    <r>
      <rPr>
        <b/>
        <sz val="10"/>
        <color rgb="FF000000"/>
        <rFont val="Arial"/>
        <family val="2"/>
        <charset val="238"/>
      </rPr>
      <t>Medium 10/32</t>
    </r>
    <r>
      <rPr>
        <sz val="10"/>
        <color rgb="FF000000"/>
        <rFont val="Arial"/>
        <family val="2"/>
        <charset val="238"/>
      </rPr>
      <t xml:space="preserve">: 1292x135, garancia 20 év,  1,22m²/cs;
</t>
    </r>
    <r>
      <rPr>
        <b/>
        <sz val="10"/>
        <color rgb="FF000000"/>
        <rFont val="Arial"/>
        <family val="2"/>
        <charset val="238"/>
      </rPr>
      <t>Classic 12/33</t>
    </r>
    <r>
      <rPr>
        <sz val="10"/>
        <color rgb="FF000000"/>
        <rFont val="Arial"/>
        <family val="2"/>
        <charset val="238"/>
      </rPr>
      <t xml:space="preserve">: 1292x193, garancia: 25 év, 1,5m²/cs; </t>
    </r>
    <r>
      <rPr>
        <b/>
        <sz val="10"/>
        <color rgb="FF000000"/>
        <rFont val="Arial"/>
        <family val="2"/>
        <charset val="238"/>
      </rPr>
      <t>Classic Aqua+ 8/32:</t>
    </r>
    <r>
      <rPr>
        <sz val="10"/>
        <color rgb="FF000000"/>
        <rFont val="Arial"/>
        <family val="2"/>
        <charset val="238"/>
      </rPr>
      <t xml:space="preserve"> 1292x193, garancia élethosszig, 1,99m²/cs; </t>
    </r>
    <r>
      <rPr>
        <b/>
        <sz val="10"/>
        <color rgb="FF000000"/>
        <rFont val="Arial"/>
        <family val="2"/>
        <charset val="238"/>
      </rPr>
      <t>Large Aqua+</t>
    </r>
    <r>
      <rPr>
        <sz val="10"/>
        <color rgb="FF000000"/>
        <rFont val="Arial"/>
        <family val="2"/>
        <charset val="238"/>
      </rPr>
      <t xml:space="preserve"> 8/32: 1292x246, garancia élethosszig, 2,54m²/cs; 
</t>
    </r>
    <r>
      <rPr>
        <b/>
        <sz val="10"/>
        <color rgb="FF000000"/>
        <rFont val="Arial"/>
        <family val="2"/>
        <charset val="238"/>
      </rPr>
      <t>Kingsize Aqua+ 8/32:</t>
    </r>
    <r>
      <rPr>
        <sz val="10"/>
        <color rgb="FF000000"/>
        <rFont val="Arial"/>
        <family val="2"/>
        <charset val="238"/>
      </rPr>
      <t xml:space="preserve"> 1292x327; garancia élethosszig, 2,53m²/cs; </t>
    </r>
    <r>
      <rPr>
        <b/>
        <sz val="10"/>
        <color rgb="FF000000"/>
        <rFont val="Arial"/>
        <family val="2"/>
        <charset val="238"/>
      </rPr>
      <t>GreenTec Classic 7,5/33</t>
    </r>
    <r>
      <rPr>
        <sz val="10"/>
        <color rgb="FF000000"/>
        <rFont val="Arial"/>
        <family val="2"/>
        <charset val="238"/>
      </rPr>
      <t xml:space="preserve">: 1292x193, garancia 25 év, 1,99m²/cs; </t>
    </r>
    <r>
      <rPr>
        <b/>
        <sz val="10"/>
        <color rgb="FF000000"/>
        <rFont val="Arial"/>
        <family val="2"/>
        <charset val="238"/>
      </rPr>
      <t>GreenTec Large 7,5/33</t>
    </r>
    <r>
      <rPr>
        <sz val="10"/>
        <color rgb="FF000000"/>
        <rFont val="Arial"/>
        <family val="2"/>
        <charset val="238"/>
      </rPr>
      <t xml:space="preserve">: 1292x193, garancia 25 év, 2,54m²/cs; 
</t>
    </r>
    <r>
      <rPr>
        <b/>
        <sz val="10"/>
        <color rgb="FF000000"/>
        <rFont val="Arial"/>
        <family val="2"/>
        <charset val="238"/>
      </rPr>
      <t>Parafa Classic 8/31:</t>
    </r>
    <r>
      <rPr>
        <sz val="10"/>
        <color rgb="FF000000"/>
        <rFont val="Arial"/>
        <family val="2"/>
        <charset val="238"/>
      </rPr>
      <t xml:space="preserve">  1292x193,  garancia: 15 év, 1,99m²/cs; </t>
    </r>
    <r>
      <rPr>
        <b/>
        <sz val="10"/>
        <color rgb="FF000000"/>
        <rFont val="Arial"/>
        <family val="2"/>
        <charset val="238"/>
      </rPr>
      <t>Parafa Classic 10/32:</t>
    </r>
    <r>
      <rPr>
        <sz val="10"/>
        <color rgb="FF000000"/>
        <rFont val="Arial"/>
        <family val="2"/>
        <charset val="238"/>
      </rPr>
      <t xml:space="preserve"> 1292x193, garancia 20 év, 1,75m²/cs; </t>
    </r>
    <r>
      <rPr>
        <b/>
        <sz val="10"/>
        <color rgb="FF000000"/>
        <rFont val="Arial"/>
        <family val="2"/>
        <charset val="238"/>
      </rPr>
      <t>Parafa Kingsize 10/32</t>
    </r>
    <r>
      <rPr>
        <sz val="10"/>
        <color rgb="FF000000"/>
        <rFont val="Arial"/>
        <family val="2"/>
        <charset val="238"/>
      </rPr>
      <t>: 1292x327,  garancia 20 év, 2,11m²/cs;</t>
    </r>
    <r>
      <rPr>
        <b/>
        <sz val="10"/>
        <color rgb="FF000000"/>
        <rFont val="Arial"/>
        <family val="2"/>
        <charset val="238"/>
      </rPr>
      <t xml:space="preserve"> 
Parafa Large 10/32: </t>
    </r>
    <r>
      <rPr>
        <sz val="10"/>
        <color rgb="FF000000"/>
        <rFont val="Arial"/>
        <family val="2"/>
        <charset val="238"/>
      </rPr>
      <t xml:space="preserve">1292x246, garancia 20 év, 1,75m²/cs; </t>
    </r>
  </si>
  <si>
    <t>Long 10 / 32</t>
  </si>
  <si>
    <t>Garancia 20 év; csomagolás 2,52m²/csomag ; 33 csomag/raklap; kopásállóság: W32; lap méret 2050x246 x 10mm; Click It! Rendszer</t>
  </si>
  <si>
    <t>L363</t>
  </si>
  <si>
    <t>EBL044</t>
  </si>
  <si>
    <t>Lightgrey Charlotte Oak</t>
  </si>
  <si>
    <t xml:space="preserve"> </t>
  </si>
  <si>
    <t>EBL030</t>
  </si>
  <si>
    <t>Livingston Oak Tobacco</t>
  </si>
  <si>
    <r>
      <t>Akciós bruttó listaár Ft/m</t>
    </r>
    <r>
      <rPr>
        <b/>
        <vertAlign val="superscript"/>
        <sz val="10"/>
        <rFont val="Arial"/>
        <family val="2"/>
        <charset val="238"/>
      </rPr>
      <t>2</t>
    </r>
  </si>
  <si>
    <r>
      <t>Bruttó listaár Ft/m</t>
    </r>
    <r>
      <rPr>
        <b/>
        <vertAlign val="superscript"/>
        <sz val="9"/>
        <rFont val="Arial"/>
        <family val="2"/>
        <charset val="238"/>
      </rPr>
      <t>2</t>
    </r>
  </si>
  <si>
    <r>
      <t>Akciós bruttó listaár Ft/m</t>
    </r>
    <r>
      <rPr>
        <b/>
        <vertAlign val="superscript"/>
        <sz val="9"/>
        <rFont val="Arial"/>
        <family val="2"/>
        <charset val="238"/>
      </rPr>
      <t>2</t>
    </r>
  </si>
  <si>
    <t xml:space="preserve">GARANCIÁT KIZÁRÓLAG PADLÓALÁTÉT HASZNÁLATA NÉLKÜLI TELEPÍTÉS ESETÉN VÁLLALUNK!!!   </t>
  </si>
  <si>
    <t>TELEPÍTÉSKOR KIZÁRÓLAG PÁRAFÉKEZŐ FÓLIA HASZNÁLATA KÖTELEZŐ!</t>
  </si>
  <si>
    <t xml:space="preserve">GARANCIÁT KIZÁRÓLAG PADLÓALÁTÉT HASZNÁLATA NÉLKÜLI TELEPÍTÉS ESETÉN VÁLLALUNK!!!  </t>
  </si>
  <si>
    <t>* : Ez a termék a klikkrendszer kivételével, minden paraméterében megegyezik az új termékkel.</t>
  </si>
  <si>
    <t>EGGER 6 cm-es MDF dekorfóliás szegőléc (rögzítőklipszel rögzíthető)</t>
  </si>
  <si>
    <t>EGGER nem festhető 6 cm-es MDF fehér szegőléc (rögzítőklipszel rögzíthető)</t>
  </si>
  <si>
    <t>EGGER festhető, MDF fehér szegőléc
(rögzítőklipszel nem rögzíthető, akril lakkal vagy egyéb oldószer mentes lakkal festhető)</t>
  </si>
  <si>
    <t>Csomag listaár</t>
  </si>
  <si>
    <t>3990
4590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</si>
</sst>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/mm/dd;@"/>
  </numFmts>
  <fonts count="28" x14ac:knownFonts="1">
    <font>
      <sz val="11"/>
      <color rgb="FF000000"/>
      <name val="Calibri"/>
    </font>
    <font>
      <b/>
      <u/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1"/>
      <color rgb="FFFF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i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C6D9F0"/>
        <bgColor rgb="FFC6D9F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E3BC"/>
        <bgColor rgb="FFD6E3BC"/>
      </patternFill>
    </fill>
    <fill>
      <patternFill patternType="solid">
        <fgColor theme="5" tint="0.59999389629810485"/>
        <bgColor rgb="FFFABF8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C6D9F0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9" fillId="0" borderId="1"/>
  </cellStyleXfs>
  <cellXfs count="506">
    <xf numFmtId="0" fontId="0" fillId="0" borderId="0" xfId="0" applyFont="1" applyAlignment="1"/>
    <xf numFmtId="0" fontId="0" fillId="0" borderId="0" xfId="0" applyFont="1" applyAlignment="1"/>
    <xf numFmtId="0" fontId="2" fillId="2" borderId="5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0" fillId="0" borderId="0" xfId="0" applyFont="1" applyFill="1" applyAlignment="1"/>
    <xf numFmtId="1" fontId="3" fillId="0" borderId="2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/>
    </xf>
    <xf numFmtId="1" fontId="3" fillId="0" borderId="15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1" fontId="2" fillId="3" borderId="5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vertical="center"/>
    </xf>
    <xf numFmtId="0" fontId="2" fillId="3" borderId="11" xfId="0" applyFont="1" applyFill="1" applyBorder="1" applyAlignment="1">
      <alignment horizontal="center" vertical="center"/>
    </xf>
    <xf numFmtId="1" fontId="2" fillId="3" borderId="11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1" fontId="3" fillId="0" borderId="4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left" vertical="center"/>
    </xf>
    <xf numFmtId="49" fontId="3" fillId="2" borderId="11" xfId="0" applyNumberFormat="1" applyFont="1" applyFill="1" applyBorder="1" applyAlignment="1">
      <alignment horizontal="left" vertical="center"/>
    </xf>
    <xf numFmtId="49" fontId="1" fillId="3" borderId="1" xfId="0" applyNumberFormat="1" applyFont="1" applyFill="1" applyBorder="1" applyAlignment="1">
      <alignment horizontal="left" vertical="top"/>
    </xf>
    <xf numFmtId="49" fontId="1" fillId="3" borderId="5" xfId="0" applyNumberFormat="1" applyFont="1" applyFill="1" applyBorder="1" applyAlignment="1">
      <alignment horizontal="left" vertical="center"/>
    </xf>
    <xf numFmtId="49" fontId="1" fillId="3" borderId="1" xfId="0" applyNumberFormat="1" applyFont="1" applyFill="1" applyBorder="1" applyAlignment="1">
      <alignment horizontal="left" vertical="center"/>
    </xf>
    <xf numFmtId="49" fontId="3" fillId="3" borderId="11" xfId="0" applyNumberFormat="1" applyFont="1" applyFill="1" applyBorder="1" applyAlignment="1">
      <alignment horizontal="left" vertical="center"/>
    </xf>
    <xf numFmtId="1" fontId="3" fillId="0" borderId="24" xfId="0" applyNumberFormat="1" applyFont="1" applyBorder="1" applyAlignment="1">
      <alignment horizontal="center" vertical="center"/>
    </xf>
    <xf numFmtId="1" fontId="1" fillId="2" borderId="7" xfId="0" applyNumberFormat="1" applyFont="1" applyFill="1" applyBorder="1" applyAlignment="1">
      <alignment horizontal="left" vertical="center"/>
    </xf>
    <xf numFmtId="1" fontId="3" fillId="2" borderId="10" xfId="0" applyNumberFormat="1" applyFont="1" applyFill="1" applyBorder="1" applyAlignment="1">
      <alignment horizontal="left" vertical="center"/>
    </xf>
    <xf numFmtId="1" fontId="1" fillId="3" borderId="7" xfId="0" applyNumberFormat="1" applyFont="1" applyFill="1" applyBorder="1" applyAlignment="1">
      <alignment horizontal="left" vertical="center"/>
    </xf>
    <xf numFmtId="1" fontId="1" fillId="3" borderId="8" xfId="0" applyNumberFormat="1" applyFont="1" applyFill="1" applyBorder="1" applyAlignment="1">
      <alignment horizontal="left" vertical="center"/>
    </xf>
    <xf numFmtId="1" fontId="3" fillId="3" borderId="10" xfId="0" applyNumberFormat="1" applyFont="1" applyFill="1" applyBorder="1" applyAlignment="1">
      <alignment horizontal="left" vertical="center"/>
    </xf>
    <xf numFmtId="1" fontId="5" fillId="0" borderId="31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/>
    </xf>
    <xf numFmtId="3" fontId="5" fillId="0" borderId="33" xfId="0" applyNumberFormat="1" applyFont="1" applyBorder="1" applyAlignment="1">
      <alignment horizontal="center" vertical="center" wrapText="1"/>
    </xf>
    <xf numFmtId="1" fontId="5" fillId="0" borderId="33" xfId="0" applyNumberFormat="1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/>
    </xf>
    <xf numFmtId="49" fontId="7" fillId="0" borderId="32" xfId="0" applyNumberFormat="1" applyFont="1" applyBorder="1" applyAlignment="1">
      <alignment horizontal="center" vertical="center" wrapText="1"/>
    </xf>
    <xf numFmtId="1" fontId="3" fillId="0" borderId="20" xfId="0" applyNumberFormat="1" applyFont="1" applyBorder="1" applyAlignment="1">
      <alignment horizontal="center" vertical="center"/>
    </xf>
    <xf numFmtId="1" fontId="1" fillId="3" borderId="8" xfId="0" applyNumberFormat="1" applyFont="1" applyFill="1" applyBorder="1" applyAlignment="1">
      <alignment horizontal="left" vertical="top"/>
    </xf>
    <xf numFmtId="1" fontId="3" fillId="0" borderId="20" xfId="0" applyNumberFormat="1" applyFont="1" applyFill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center" vertical="center" wrapText="1"/>
    </xf>
    <xf numFmtId="1" fontId="3" fillId="0" borderId="15" xfId="0" applyNumberFormat="1" applyFont="1" applyBorder="1" applyAlignment="1">
      <alignment horizontal="center" vertical="center" wrapText="1"/>
    </xf>
    <xf numFmtId="1" fontId="3" fillId="0" borderId="20" xfId="0" applyNumberFormat="1" applyFont="1" applyBorder="1" applyAlignment="1">
      <alignment horizontal="center" vertical="center" wrapText="1"/>
    </xf>
    <xf numFmtId="1" fontId="3" fillId="5" borderId="10" xfId="0" applyNumberFormat="1" applyFont="1" applyFill="1" applyBorder="1" applyAlignment="1">
      <alignment horizontal="left" vertical="center"/>
    </xf>
    <xf numFmtId="164" fontId="3" fillId="5" borderId="11" xfId="0" applyNumberFormat="1" applyFont="1" applyFill="1" applyBorder="1" applyAlignment="1">
      <alignment horizontal="left" vertical="center"/>
    </xf>
    <xf numFmtId="0" fontId="2" fillId="5" borderId="11" xfId="0" applyFont="1" applyFill="1" applyBorder="1" applyAlignment="1">
      <alignment vertical="center"/>
    </xf>
    <xf numFmtId="0" fontId="2" fillId="5" borderId="11" xfId="0" applyFont="1" applyFill="1" applyBorder="1" applyAlignment="1">
      <alignment horizontal="center" vertical="center"/>
    </xf>
    <xf numFmtId="1" fontId="2" fillId="5" borderId="11" xfId="0" applyNumberFormat="1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1" fontId="8" fillId="0" borderId="19" xfId="0" applyNumberFormat="1" applyFont="1" applyBorder="1" applyAlignment="1">
      <alignment horizontal="left" vertical="center"/>
    </xf>
    <xf numFmtId="49" fontId="9" fillId="0" borderId="25" xfId="0" applyNumberFormat="1" applyFont="1" applyBorder="1" applyAlignment="1">
      <alignment horizontal="left" vertical="center"/>
    </xf>
    <xf numFmtId="0" fontId="8" fillId="0" borderId="20" xfId="0" applyFont="1" applyBorder="1" applyAlignment="1">
      <alignment vertical="center"/>
    </xf>
    <xf numFmtId="0" fontId="8" fillId="0" borderId="20" xfId="0" applyFont="1" applyBorder="1" applyAlignment="1">
      <alignment horizontal="center" vertical="center"/>
    </xf>
    <xf numFmtId="3" fontId="8" fillId="0" borderId="20" xfId="0" applyNumberFormat="1" applyFont="1" applyBorder="1" applyAlignment="1">
      <alignment horizontal="center" vertical="center"/>
    </xf>
    <xf numFmtId="0" fontId="8" fillId="0" borderId="20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1" fontId="8" fillId="0" borderId="13" xfId="0" applyNumberFormat="1" applyFont="1" applyBorder="1" applyAlignment="1">
      <alignment horizontal="left" vertical="center"/>
    </xf>
    <xf numFmtId="49" fontId="9" fillId="0" borderId="23" xfId="0" applyNumberFormat="1" applyFont="1" applyBorder="1" applyAlignment="1">
      <alignment horizontal="left" vertical="center"/>
    </xf>
    <xf numFmtId="0" fontId="8" fillId="0" borderId="2" xfId="0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3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49" fontId="8" fillId="0" borderId="2" xfId="0" applyNumberFormat="1" applyFont="1" applyBorder="1" applyAlignment="1">
      <alignment vertical="center"/>
    </xf>
    <xf numFmtId="49" fontId="8" fillId="0" borderId="2" xfId="0" applyNumberFormat="1" applyFont="1" applyBorder="1" applyAlignment="1">
      <alignment horizontal="center" vertical="center"/>
    </xf>
    <xf numFmtId="1" fontId="8" fillId="0" borderId="14" xfId="0" applyNumberFormat="1" applyFont="1" applyBorder="1" applyAlignment="1">
      <alignment horizontal="left" vertical="center"/>
    </xf>
    <xf numFmtId="49" fontId="9" fillId="0" borderId="26" xfId="0" applyNumberFormat="1" applyFont="1" applyBorder="1" applyAlignment="1">
      <alignment horizontal="left" vertical="center"/>
    </xf>
    <xf numFmtId="49" fontId="8" fillId="0" borderId="15" xfId="0" applyNumberFormat="1" applyFont="1" applyBorder="1" applyAlignment="1">
      <alignment vertical="center"/>
    </xf>
    <xf numFmtId="49" fontId="8" fillId="0" borderId="15" xfId="0" applyNumberFormat="1" applyFont="1" applyBorder="1" applyAlignment="1">
      <alignment horizontal="center" vertical="center"/>
    </xf>
    <xf numFmtId="3" fontId="8" fillId="0" borderId="15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49" fontId="8" fillId="0" borderId="4" xfId="0" applyNumberFormat="1" applyFont="1" applyBorder="1" applyAlignment="1">
      <alignment vertical="center"/>
    </xf>
    <xf numFmtId="49" fontId="8" fillId="0" borderId="4" xfId="0" applyNumberFormat="1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1" fontId="3" fillId="0" borderId="17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left" vertical="center"/>
    </xf>
    <xf numFmtId="49" fontId="8" fillId="0" borderId="15" xfId="0" applyNumberFormat="1" applyFont="1" applyBorder="1" applyAlignment="1">
      <alignment horizontal="left" vertical="center"/>
    </xf>
    <xf numFmtId="1" fontId="3" fillId="0" borderId="19" xfId="0" applyNumberFormat="1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/>
    </xf>
    <xf numFmtId="0" fontId="3" fillId="0" borderId="20" xfId="0" applyFont="1" applyBorder="1" applyAlignment="1">
      <alignment horizontal="center" vertical="center"/>
    </xf>
    <xf numFmtId="3" fontId="3" fillId="0" borderId="20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left" vertical="center"/>
    </xf>
    <xf numFmtId="49" fontId="10" fillId="0" borderId="2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 wrapText="1"/>
    </xf>
    <xf numFmtId="1" fontId="3" fillId="0" borderId="14" xfId="0" applyNumberFormat="1" applyFont="1" applyBorder="1" applyAlignment="1">
      <alignment horizontal="left" vertical="center"/>
    </xf>
    <xf numFmtId="49" fontId="3" fillId="0" borderId="15" xfId="0" applyNumberFormat="1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/>
    </xf>
    <xf numFmtId="0" fontId="3" fillId="0" borderId="15" xfId="0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 wrapText="1"/>
    </xf>
    <xf numFmtId="1" fontId="8" fillId="0" borderId="19" xfId="0" applyNumberFormat="1" applyFont="1" applyFill="1" applyBorder="1" applyAlignment="1">
      <alignment horizontal="left" vertical="center"/>
    </xf>
    <xf numFmtId="49" fontId="9" fillId="0" borderId="25" xfId="0" applyNumberFormat="1" applyFont="1" applyFill="1" applyBorder="1" applyAlignment="1">
      <alignment horizontal="left" vertical="center"/>
    </xf>
    <xf numFmtId="49" fontId="8" fillId="0" borderId="20" xfId="0" applyNumberFormat="1" applyFont="1" applyFill="1" applyBorder="1" applyAlignment="1">
      <alignment horizontal="left" vertical="center"/>
    </xf>
    <xf numFmtId="49" fontId="8" fillId="0" borderId="20" xfId="0" applyNumberFormat="1" applyFont="1" applyFill="1" applyBorder="1" applyAlignment="1">
      <alignment horizontal="center" vertical="center"/>
    </xf>
    <xf numFmtId="3" fontId="8" fillId="0" borderId="20" xfId="0" applyNumberFormat="1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49" fontId="10" fillId="0" borderId="23" xfId="0" applyNumberFormat="1" applyFont="1" applyBorder="1" applyAlignment="1">
      <alignment horizontal="left" vertical="center"/>
    </xf>
    <xf numFmtId="3" fontId="8" fillId="0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left" vertical="center"/>
    </xf>
    <xf numFmtId="49" fontId="3" fillId="0" borderId="15" xfId="0" applyNumberFormat="1" applyFont="1" applyBorder="1" applyAlignment="1">
      <alignment horizontal="left" vertical="center"/>
    </xf>
    <xf numFmtId="1" fontId="8" fillId="0" borderId="19" xfId="0" applyNumberFormat="1" applyFont="1" applyBorder="1" applyAlignment="1">
      <alignment vertical="center"/>
    </xf>
    <xf numFmtId="49" fontId="9" fillId="0" borderId="25" xfId="0" applyNumberFormat="1" applyFont="1" applyBorder="1" applyAlignment="1">
      <alignment vertical="center"/>
    </xf>
    <xf numFmtId="49" fontId="8" fillId="0" borderId="20" xfId="0" applyNumberFormat="1" applyFont="1" applyBorder="1" applyAlignment="1">
      <alignment vertical="center"/>
    </xf>
    <xf numFmtId="49" fontId="8" fillId="0" borderId="20" xfId="0" applyNumberFormat="1" applyFont="1" applyBorder="1" applyAlignment="1">
      <alignment horizontal="center" vertical="center"/>
    </xf>
    <xf numFmtId="1" fontId="8" fillId="0" borderId="13" xfId="0" applyNumberFormat="1" applyFont="1" applyBorder="1" applyAlignment="1">
      <alignment vertical="center"/>
    </xf>
    <xf numFmtId="49" fontId="9" fillId="0" borderId="23" xfId="0" applyNumberFormat="1" applyFont="1" applyBorder="1" applyAlignment="1">
      <alignment vertical="center"/>
    </xf>
    <xf numFmtId="1" fontId="8" fillId="0" borderId="13" xfId="0" applyNumberFormat="1" applyFont="1" applyFill="1" applyBorder="1" applyAlignment="1">
      <alignment vertical="center"/>
    </xf>
    <xf numFmtId="49" fontId="9" fillId="0" borderId="23" xfId="0" applyNumberFormat="1" applyFont="1" applyFill="1" applyBorder="1" applyAlignment="1">
      <alignment vertical="center"/>
    </xf>
    <xf numFmtId="49" fontId="8" fillId="0" borderId="2" xfId="0" applyNumberFormat="1" applyFont="1" applyFill="1" applyBorder="1" applyAlignment="1">
      <alignment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1" fontId="8" fillId="0" borderId="14" xfId="0" applyNumberFormat="1" applyFont="1" applyBorder="1" applyAlignment="1">
      <alignment vertical="center"/>
    </xf>
    <xf numFmtId="1" fontId="8" fillId="0" borderId="28" xfId="0" applyNumberFormat="1" applyFont="1" applyBorder="1" applyAlignment="1">
      <alignment vertical="center"/>
    </xf>
    <xf numFmtId="49" fontId="9" fillId="0" borderId="29" xfId="0" applyNumberFormat="1" applyFont="1" applyBorder="1" applyAlignment="1">
      <alignment vertical="center"/>
    </xf>
    <xf numFmtId="49" fontId="8" fillId="0" borderId="24" xfId="0" applyNumberFormat="1" applyFont="1" applyBorder="1" applyAlignment="1">
      <alignment vertical="center"/>
    </xf>
    <xf numFmtId="49" fontId="8" fillId="0" borderId="24" xfId="0" applyNumberFormat="1" applyFont="1" applyBorder="1" applyAlignment="1">
      <alignment horizontal="center" vertical="center"/>
    </xf>
    <xf numFmtId="3" fontId="8" fillId="0" borderId="24" xfId="0" applyNumberFormat="1" applyFont="1" applyBorder="1" applyAlignment="1">
      <alignment horizontal="center" vertical="center"/>
    </xf>
    <xf numFmtId="0" fontId="8" fillId="0" borderId="24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1" fontId="8" fillId="0" borderId="20" xfId="0" applyNumberFormat="1" applyFont="1" applyBorder="1" applyAlignment="1">
      <alignment horizontal="center" vertical="center"/>
    </xf>
    <xf numFmtId="49" fontId="8" fillId="0" borderId="21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1" fontId="8" fillId="0" borderId="15" xfId="0" applyNumberFormat="1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/>
    </xf>
    <xf numFmtId="1" fontId="8" fillId="0" borderId="19" xfId="0" applyNumberFormat="1" applyFont="1" applyFill="1" applyBorder="1" applyAlignment="1">
      <alignment vertical="center"/>
    </xf>
    <xf numFmtId="49" fontId="8" fillId="0" borderId="20" xfId="0" applyNumberFormat="1" applyFont="1" applyFill="1" applyBorder="1" applyAlignment="1">
      <alignment vertical="center"/>
    </xf>
    <xf numFmtId="1" fontId="8" fillId="0" borderId="20" xfId="0" applyNumberFormat="1" applyFont="1" applyFill="1" applyBorder="1" applyAlignment="1">
      <alignment horizontal="center" vertical="center"/>
    </xf>
    <xf numFmtId="49" fontId="8" fillId="0" borderId="21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1" fontId="8" fillId="0" borderId="14" xfId="0" applyNumberFormat="1" applyFont="1" applyFill="1" applyBorder="1" applyAlignment="1">
      <alignment vertical="center"/>
    </xf>
    <xf numFmtId="49" fontId="8" fillId="0" borderId="15" xfId="0" applyNumberFormat="1" applyFont="1" applyFill="1" applyBorder="1" applyAlignment="1">
      <alignment vertical="center"/>
    </xf>
    <xf numFmtId="49" fontId="8" fillId="0" borderId="15" xfId="0" applyNumberFormat="1" applyFont="1" applyFill="1" applyBorder="1" applyAlignment="1">
      <alignment horizontal="center" vertical="center"/>
    </xf>
    <xf numFmtId="1" fontId="8" fillId="0" borderId="15" xfId="0" applyNumberFormat="1" applyFont="1" applyFill="1" applyBorder="1" applyAlignment="1">
      <alignment horizontal="center" vertical="center"/>
    </xf>
    <xf numFmtId="49" fontId="8" fillId="0" borderId="16" xfId="0" applyNumberFormat="1" applyFont="1" applyFill="1" applyBorder="1" applyAlignment="1">
      <alignment horizontal="center" vertical="center"/>
    </xf>
    <xf numFmtId="49" fontId="3" fillId="0" borderId="20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/>
    </xf>
    <xf numFmtId="1" fontId="3" fillId="0" borderId="19" xfId="0" applyNumberFormat="1" applyFont="1" applyBorder="1" applyAlignment="1">
      <alignment horizontal="right" vertical="center"/>
    </xf>
    <xf numFmtId="3" fontId="3" fillId="0" borderId="20" xfId="0" applyNumberFormat="1" applyFont="1" applyBorder="1" applyAlignment="1">
      <alignment horizontal="center" vertical="center"/>
    </xf>
    <xf numFmtId="1" fontId="3" fillId="0" borderId="13" xfId="0" applyNumberFormat="1" applyFont="1" applyBorder="1" applyAlignment="1">
      <alignment horizontal="right" vertical="center"/>
    </xf>
    <xf numFmtId="3" fontId="3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left" vertical="center"/>
    </xf>
    <xf numFmtId="49" fontId="3" fillId="0" borderId="2" xfId="0" applyNumberFormat="1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" fontId="3" fillId="0" borderId="14" xfId="0" applyNumberFormat="1" applyFont="1" applyBorder="1" applyAlignment="1">
      <alignment horizontal="right" vertical="center"/>
    </xf>
    <xf numFmtId="164" fontId="3" fillId="0" borderId="15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1" fontId="3" fillId="0" borderId="13" xfId="0" applyNumberFormat="1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1" fontId="3" fillId="0" borderId="14" xfId="0" applyNumberFormat="1" applyFont="1" applyBorder="1" applyAlignment="1">
      <alignment vertical="center"/>
    </xf>
    <xf numFmtId="1" fontId="8" fillId="0" borderId="19" xfId="0" applyNumberFormat="1" applyFont="1" applyBorder="1" applyAlignment="1">
      <alignment horizontal="left"/>
    </xf>
    <xf numFmtId="49" fontId="8" fillId="0" borderId="20" xfId="0" applyNumberFormat="1" applyFont="1" applyBorder="1" applyAlignment="1">
      <alignment horizontal="left"/>
    </xf>
    <xf numFmtId="0" fontId="8" fillId="0" borderId="20" xfId="0" applyFont="1" applyBorder="1" applyAlignment="1"/>
    <xf numFmtId="1" fontId="8" fillId="0" borderId="20" xfId="0" applyNumberFormat="1" applyFont="1" applyBorder="1" applyAlignment="1">
      <alignment horizontal="center"/>
    </xf>
    <xf numFmtId="1" fontId="8" fillId="0" borderId="13" xfId="0" applyNumberFormat="1" applyFont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0" fontId="8" fillId="0" borderId="2" xfId="0" applyFont="1" applyBorder="1" applyAlignment="1"/>
    <xf numFmtId="1" fontId="8" fillId="0" borderId="2" xfId="0" applyNumberFormat="1" applyFont="1" applyBorder="1" applyAlignment="1">
      <alignment horizontal="center"/>
    </xf>
    <xf numFmtId="1" fontId="8" fillId="0" borderId="14" xfId="0" applyNumberFormat="1" applyFont="1" applyBorder="1" applyAlignment="1">
      <alignment horizontal="left"/>
    </xf>
    <xf numFmtId="49" fontId="8" fillId="0" borderId="15" xfId="0" applyNumberFormat="1" applyFont="1" applyBorder="1" applyAlignment="1">
      <alignment horizontal="left"/>
    </xf>
    <xf numFmtId="0" fontId="8" fillId="0" borderId="15" xfId="0" applyFont="1" applyBorder="1" applyAlignment="1"/>
    <xf numFmtId="1" fontId="8" fillId="0" borderId="15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left"/>
    </xf>
    <xf numFmtId="0" fontId="8" fillId="0" borderId="4" xfId="0" applyFont="1" applyBorder="1" applyAlignment="1"/>
    <xf numFmtId="1" fontId="8" fillId="0" borderId="4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left"/>
    </xf>
    <xf numFmtId="1" fontId="8" fillId="0" borderId="15" xfId="0" applyNumberFormat="1" applyFont="1" applyBorder="1" applyAlignment="1">
      <alignment horizontal="left"/>
    </xf>
    <xf numFmtId="1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8" fillId="0" borderId="0" xfId="0" applyFont="1" applyAlignment="1"/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1" fontId="8" fillId="0" borderId="0" xfId="0" applyNumberFormat="1" applyFont="1" applyAlignment="1"/>
    <xf numFmtId="49" fontId="8" fillId="0" borderId="0" xfId="0" applyNumberFormat="1" applyFont="1" applyAlignment="1"/>
    <xf numFmtId="0" fontId="3" fillId="0" borderId="4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/>
    </xf>
    <xf numFmtId="3" fontId="2" fillId="2" borderId="11" xfId="0" applyNumberFormat="1" applyFont="1" applyFill="1" applyBorder="1" applyAlignment="1">
      <alignment horizontal="center" vertical="center"/>
    </xf>
    <xf numFmtId="3" fontId="2" fillId="3" borderId="11" xfId="0" applyNumberFormat="1" applyFont="1" applyFill="1" applyBorder="1" applyAlignment="1">
      <alignment horizontal="center" vertical="center"/>
    </xf>
    <xf numFmtId="3" fontId="2" fillId="3" borderId="5" xfId="0" applyNumberFormat="1" applyFont="1" applyFill="1" applyBorder="1" applyAlignment="1">
      <alignment horizontal="center" vertical="center"/>
    </xf>
    <xf numFmtId="3" fontId="2" fillId="5" borderId="11" xfId="0" applyNumberFormat="1" applyFont="1" applyFill="1" applyBorder="1" applyAlignment="1">
      <alignment horizontal="center" vertical="center"/>
    </xf>
    <xf numFmtId="3" fontId="8" fillId="0" borderId="20" xfId="0" applyNumberFormat="1" applyFont="1" applyBorder="1" applyAlignment="1">
      <alignment horizontal="center"/>
    </xf>
    <xf numFmtId="3" fontId="8" fillId="0" borderId="2" xfId="0" applyNumberFormat="1" applyFont="1" applyBorder="1" applyAlignment="1">
      <alignment horizontal="center"/>
    </xf>
    <xf numFmtId="3" fontId="8" fillId="0" borderId="15" xfId="0" applyNumberFormat="1" applyFont="1" applyBorder="1" applyAlignment="1">
      <alignment horizontal="center"/>
    </xf>
    <xf numFmtId="3" fontId="8" fillId="0" borderId="4" xfId="0" applyNumberFormat="1" applyFont="1" applyBorder="1" applyAlignment="1">
      <alignment horizontal="center"/>
    </xf>
    <xf numFmtId="3" fontId="8" fillId="0" borderId="0" xfId="0" applyNumberFormat="1" applyFont="1" applyAlignment="1">
      <alignment horizontal="center"/>
    </xf>
    <xf numFmtId="3" fontId="8" fillId="0" borderId="0" xfId="0" applyNumberFormat="1" applyFont="1" applyAlignment="1"/>
    <xf numFmtId="49" fontId="11" fillId="4" borderId="2" xfId="0" applyNumberFormat="1" applyFont="1" applyFill="1" applyBorder="1" applyAlignment="1">
      <alignment horizontal="center" vertical="center" wrapText="1"/>
    </xf>
    <xf numFmtId="49" fontId="11" fillId="4" borderId="2" xfId="0" applyNumberFormat="1" applyFont="1" applyFill="1" applyBorder="1" applyAlignment="1">
      <alignment vertical="center" wrapText="1"/>
    </xf>
    <xf numFmtId="49" fontId="11" fillId="4" borderId="23" xfId="0" applyNumberFormat="1" applyFont="1" applyFill="1" applyBorder="1" applyAlignment="1">
      <alignment horizontal="left" vertical="center" wrapText="1"/>
    </xf>
    <xf numFmtId="0" fontId="11" fillId="4" borderId="2" xfId="0" applyFont="1" applyFill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wrapText="1"/>
    </xf>
    <xf numFmtId="49" fontId="11" fillId="4" borderId="22" xfId="0" applyNumberFormat="1" applyFont="1" applyFill="1" applyBorder="1" applyAlignment="1">
      <alignment vertical="center" wrapText="1"/>
    </xf>
    <xf numFmtId="49" fontId="10" fillId="0" borderId="20" xfId="0" applyNumberFormat="1" applyFont="1" applyBorder="1" applyAlignment="1">
      <alignment horizontal="left" vertical="center"/>
    </xf>
    <xf numFmtId="49" fontId="10" fillId="0" borderId="15" xfId="0" applyNumberFormat="1" applyFont="1" applyBorder="1" applyAlignment="1">
      <alignment horizontal="left" vertical="center"/>
    </xf>
    <xf numFmtId="164" fontId="3" fillId="6" borderId="11" xfId="0" applyNumberFormat="1" applyFont="1" applyFill="1" applyBorder="1" applyAlignment="1">
      <alignment horizontal="left" vertical="center"/>
    </xf>
    <xf numFmtId="0" fontId="2" fillId="6" borderId="11" xfId="0" applyFont="1" applyFill="1" applyBorder="1" applyAlignment="1">
      <alignment vertical="center"/>
    </xf>
    <xf numFmtId="0" fontId="2" fillId="6" borderId="11" xfId="0" applyFont="1" applyFill="1" applyBorder="1" applyAlignment="1">
      <alignment horizontal="center" vertical="center"/>
    </xf>
    <xf numFmtId="3" fontId="2" fillId="6" borderId="11" xfId="0" applyNumberFormat="1" applyFont="1" applyFill="1" applyBorder="1" applyAlignment="1">
      <alignment horizontal="center" vertical="center"/>
    </xf>
    <xf numFmtId="1" fontId="2" fillId="6" borderId="11" xfId="0" applyNumberFormat="1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49" fontId="13" fillId="0" borderId="2" xfId="0" applyNumberFormat="1" applyFont="1" applyBorder="1" applyAlignment="1">
      <alignment vertical="center"/>
    </xf>
    <xf numFmtId="49" fontId="16" fillId="0" borderId="2" xfId="0" applyNumberFormat="1" applyFont="1" applyBorder="1" applyAlignment="1">
      <alignment vertical="center"/>
    </xf>
    <xf numFmtId="0" fontId="13" fillId="0" borderId="4" xfId="0" applyFont="1" applyBorder="1" applyAlignment="1"/>
    <xf numFmtId="0" fontId="13" fillId="0" borderId="2" xfId="0" applyFont="1" applyBorder="1" applyAlignment="1"/>
    <xf numFmtId="49" fontId="18" fillId="0" borderId="23" xfId="0" applyNumberFormat="1" applyFont="1" applyBorder="1" applyAlignment="1">
      <alignment horizontal="left" vertical="center"/>
    </xf>
    <xf numFmtId="49" fontId="18" fillId="0" borderId="25" xfId="0" applyNumberFormat="1" applyFont="1" applyBorder="1" applyAlignment="1">
      <alignment horizontal="left" vertical="center"/>
    </xf>
    <xf numFmtId="49" fontId="10" fillId="0" borderId="27" xfId="0" applyNumberFormat="1" applyFont="1" applyBorder="1" applyAlignment="1">
      <alignment horizontal="left" vertical="center" wrapText="1"/>
    </xf>
    <xf numFmtId="49" fontId="18" fillId="0" borderId="27" xfId="0" applyNumberFormat="1" applyFont="1" applyBorder="1" applyAlignment="1">
      <alignment horizontal="left" vertical="center" wrapText="1"/>
    </xf>
    <xf numFmtId="49" fontId="18" fillId="0" borderId="2" xfId="0" applyNumberFormat="1" applyFont="1" applyBorder="1" applyAlignment="1">
      <alignment horizontal="left" vertical="center" wrapText="1"/>
    </xf>
    <xf numFmtId="49" fontId="18" fillId="0" borderId="2" xfId="0" applyNumberFormat="1" applyFont="1" applyBorder="1" applyAlignment="1">
      <alignment horizontal="left" vertical="center"/>
    </xf>
    <xf numFmtId="49" fontId="18" fillId="0" borderId="20" xfId="0" applyNumberFormat="1" applyFont="1" applyBorder="1" applyAlignment="1">
      <alignment horizontal="left" vertical="center"/>
    </xf>
    <xf numFmtId="49" fontId="18" fillId="0" borderId="20" xfId="0" applyNumberFormat="1" applyFont="1" applyFill="1" applyBorder="1" applyAlignment="1">
      <alignment vertical="center"/>
    </xf>
    <xf numFmtId="49" fontId="18" fillId="0" borderId="2" xfId="0" applyNumberFormat="1" applyFont="1" applyFill="1" applyBorder="1" applyAlignment="1">
      <alignment vertical="center"/>
    </xf>
    <xf numFmtId="49" fontId="18" fillId="0" borderId="20" xfId="0" applyNumberFormat="1" applyFont="1" applyBorder="1" applyAlignment="1">
      <alignment horizontal="left"/>
    </xf>
    <xf numFmtId="49" fontId="18" fillId="0" borderId="2" xfId="0" applyNumberFormat="1" applyFont="1" applyBorder="1" applyAlignment="1">
      <alignment horizontal="left"/>
    </xf>
    <xf numFmtId="49" fontId="18" fillId="0" borderId="4" xfId="0" applyNumberFormat="1" applyFont="1" applyBorder="1" applyAlignment="1">
      <alignment horizontal="left"/>
    </xf>
    <xf numFmtId="1" fontId="9" fillId="0" borderId="0" xfId="0" applyNumberFormat="1" applyFont="1" applyAlignment="1"/>
    <xf numFmtId="1" fontId="9" fillId="0" borderId="1" xfId="1" applyNumberFormat="1" applyFont="1" applyAlignment="1">
      <alignment horizontal="left"/>
    </xf>
    <xf numFmtId="49" fontId="8" fillId="0" borderId="1" xfId="1" applyNumberFormat="1" applyFont="1" applyAlignment="1"/>
    <xf numFmtId="0" fontId="8" fillId="0" borderId="1" xfId="1" applyFont="1" applyAlignment="1"/>
    <xf numFmtId="0" fontId="8" fillId="0" borderId="1" xfId="1" applyFont="1" applyAlignment="1">
      <alignment horizontal="center"/>
    </xf>
    <xf numFmtId="0" fontId="0" fillId="0" borderId="1" xfId="1" applyFont="1" applyAlignment="1"/>
    <xf numFmtId="1" fontId="5" fillId="0" borderId="31" xfId="1" applyNumberFormat="1" applyFont="1" applyBorder="1" applyAlignment="1">
      <alignment horizontal="left" vertical="center"/>
    </xf>
    <xf numFmtId="49" fontId="7" fillId="0" borderId="33" xfId="1" applyNumberFormat="1" applyFont="1" applyBorder="1" applyAlignment="1">
      <alignment horizontal="center" vertical="center" wrapText="1"/>
    </xf>
    <xf numFmtId="0" fontId="5" fillId="0" borderId="33" xfId="1" applyFont="1" applyBorder="1" applyAlignment="1">
      <alignment horizontal="center" vertical="center" wrapText="1"/>
    </xf>
    <xf numFmtId="0" fontId="5" fillId="0" borderId="33" xfId="1" applyFont="1" applyBorder="1" applyAlignment="1">
      <alignment horizontal="center" vertical="center"/>
    </xf>
    <xf numFmtId="1" fontId="5" fillId="0" borderId="33" xfId="1" applyNumberFormat="1" applyFont="1" applyBorder="1" applyAlignment="1">
      <alignment horizontal="center" vertical="center" wrapText="1"/>
    </xf>
    <xf numFmtId="0" fontId="5" fillId="0" borderId="34" xfId="1" applyFont="1" applyBorder="1" applyAlignment="1">
      <alignment horizontal="center" vertical="center" wrapText="1"/>
    </xf>
    <xf numFmtId="1" fontId="8" fillId="0" borderId="4" xfId="1" applyNumberFormat="1" applyFont="1" applyBorder="1" applyAlignment="1">
      <alignment horizontal="left" vertical="center"/>
    </xf>
    <xf numFmtId="49" fontId="18" fillId="0" borderId="4" xfId="1" applyNumberFormat="1" applyFont="1" applyBorder="1" applyAlignment="1">
      <alignment horizontal="left" vertical="center"/>
    </xf>
    <xf numFmtId="49" fontId="8" fillId="0" borderId="4" xfId="1" applyNumberFormat="1" applyFont="1" applyBorder="1" applyAlignment="1">
      <alignment vertical="center"/>
    </xf>
    <xf numFmtId="0" fontId="8" fillId="0" borderId="4" xfId="1" applyFont="1" applyBorder="1" applyAlignment="1">
      <alignment vertical="center"/>
    </xf>
    <xf numFmtId="49" fontId="8" fillId="0" borderId="4" xfId="1" applyNumberFormat="1" applyFont="1" applyBorder="1" applyAlignment="1">
      <alignment horizontal="center" vertical="center"/>
    </xf>
    <xf numFmtId="3" fontId="8" fillId="0" borderId="4" xfId="1" applyNumberFormat="1" applyFont="1" applyBorder="1" applyAlignment="1">
      <alignment horizontal="center" vertical="center"/>
    </xf>
    <xf numFmtId="1" fontId="3" fillId="0" borderId="4" xfId="1" applyNumberFormat="1" applyFont="1" applyBorder="1" applyAlignment="1">
      <alignment horizontal="center" vertical="center"/>
    </xf>
    <xf numFmtId="0" fontId="8" fillId="0" borderId="4" xfId="1" applyFont="1" applyBorder="1" applyAlignment="1">
      <alignment horizontal="center"/>
    </xf>
    <xf numFmtId="0" fontId="0" fillId="0" borderId="4" xfId="1" applyFont="1" applyBorder="1" applyAlignment="1"/>
    <xf numFmtId="0" fontId="0" fillId="0" borderId="4" xfId="1" applyFont="1" applyBorder="1" applyAlignment="1">
      <alignment horizontal="right"/>
    </xf>
    <xf numFmtId="1" fontId="8" fillId="0" borderId="2" xfId="1" applyNumberFormat="1" applyFont="1" applyBorder="1" applyAlignment="1">
      <alignment horizontal="left" vertical="center"/>
    </xf>
    <xf numFmtId="49" fontId="9" fillId="0" borderId="2" xfId="1" applyNumberFormat="1" applyFont="1" applyBorder="1" applyAlignment="1">
      <alignment horizontal="left" vertical="center"/>
    </xf>
    <xf numFmtId="49" fontId="8" fillId="0" borderId="2" xfId="1" applyNumberFormat="1" applyFont="1" applyBorder="1" applyAlignment="1">
      <alignment vertical="center"/>
    </xf>
    <xf numFmtId="49" fontId="8" fillId="0" borderId="2" xfId="1" applyNumberFormat="1" applyFont="1" applyBorder="1" applyAlignment="1">
      <alignment horizontal="center" vertical="center"/>
    </xf>
    <xf numFmtId="3" fontId="8" fillId="0" borderId="2" xfId="1" applyNumberFormat="1" applyFont="1" applyBorder="1" applyAlignment="1">
      <alignment horizontal="center" vertical="center"/>
    </xf>
    <xf numFmtId="0" fontId="0" fillId="0" borderId="2" xfId="1" applyFont="1" applyBorder="1" applyAlignment="1"/>
    <xf numFmtId="0" fontId="0" fillId="0" borderId="2" xfId="1" applyFont="1" applyBorder="1" applyAlignment="1">
      <alignment horizontal="right"/>
    </xf>
    <xf numFmtId="0" fontId="8" fillId="0" borderId="2" xfId="1" applyFont="1" applyBorder="1" applyAlignment="1">
      <alignment vertical="center"/>
    </xf>
    <xf numFmtId="0" fontId="8" fillId="0" borderId="2" xfId="1" applyFont="1" applyBorder="1" applyAlignment="1">
      <alignment horizontal="center" vertical="center"/>
    </xf>
    <xf numFmtId="1" fontId="8" fillId="7" borderId="2" xfId="1" applyNumberFormat="1" applyFont="1" applyFill="1" applyBorder="1" applyAlignment="1">
      <alignment horizontal="left" vertical="center"/>
    </xf>
    <xf numFmtId="49" fontId="9" fillId="7" borderId="2" xfId="1" applyNumberFormat="1" applyFont="1" applyFill="1" applyBorder="1" applyAlignment="1">
      <alignment vertical="center"/>
    </xf>
    <xf numFmtId="49" fontId="8" fillId="7" borderId="2" xfId="1" applyNumberFormat="1" applyFont="1" applyFill="1" applyBorder="1" applyAlignment="1">
      <alignment vertical="center"/>
    </xf>
    <xf numFmtId="49" fontId="9" fillId="0" borderId="2" xfId="1" applyNumberFormat="1" applyFont="1" applyBorder="1" applyAlignment="1">
      <alignment vertical="center"/>
    </xf>
    <xf numFmtId="1" fontId="8" fillId="0" borderId="2" xfId="1" applyNumberFormat="1" applyFont="1" applyFill="1" applyBorder="1" applyAlignment="1">
      <alignment horizontal="left" vertical="center"/>
    </xf>
    <xf numFmtId="49" fontId="18" fillId="0" borderId="2" xfId="1" applyNumberFormat="1" applyFont="1" applyFill="1" applyBorder="1" applyAlignment="1">
      <alignment vertical="center"/>
    </xf>
    <xf numFmtId="49" fontId="8" fillId="0" borderId="2" xfId="1" applyNumberFormat="1" applyFont="1" applyFill="1" applyBorder="1" applyAlignment="1">
      <alignment vertical="center"/>
    </xf>
    <xf numFmtId="49" fontId="8" fillId="0" borderId="2" xfId="1" applyNumberFormat="1" applyFont="1" applyFill="1" applyBorder="1" applyAlignment="1">
      <alignment horizontal="center" vertical="center"/>
    </xf>
    <xf numFmtId="1" fontId="3" fillId="7" borderId="2" xfId="1" applyNumberFormat="1" applyFont="1" applyFill="1" applyBorder="1" applyAlignment="1">
      <alignment horizontal="left" vertical="center"/>
    </xf>
    <xf numFmtId="49" fontId="10" fillId="7" borderId="2" xfId="1" applyNumberFormat="1" applyFont="1" applyFill="1" applyBorder="1" applyAlignment="1">
      <alignment horizontal="left" vertical="center"/>
    </xf>
    <xf numFmtId="0" fontId="3" fillId="7" borderId="2" xfId="1" applyFont="1" applyFill="1" applyBorder="1" applyAlignment="1">
      <alignment horizontal="left" vertical="center" wrapText="1"/>
    </xf>
    <xf numFmtId="0" fontId="3" fillId="7" borderId="2" xfId="1" applyFont="1" applyFill="1" applyBorder="1" applyAlignment="1">
      <alignment horizontal="left" vertical="center"/>
    </xf>
    <xf numFmtId="0" fontId="3" fillId="0" borderId="2" xfId="1" applyFont="1" applyBorder="1" applyAlignment="1">
      <alignment horizontal="center" vertical="center"/>
    </xf>
    <xf numFmtId="49" fontId="3" fillId="0" borderId="2" xfId="1" applyNumberFormat="1" applyFont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left"/>
    </xf>
    <xf numFmtId="49" fontId="8" fillId="0" borderId="2" xfId="1" applyNumberFormat="1" applyFont="1" applyBorder="1" applyAlignment="1">
      <alignment horizontal="left"/>
    </xf>
    <xf numFmtId="0" fontId="8" fillId="0" borderId="2" xfId="1" applyFont="1" applyBorder="1" applyAlignment="1"/>
    <xf numFmtId="0" fontId="8" fillId="0" borderId="2" xfId="1" applyFont="1" applyBorder="1" applyAlignment="1">
      <alignment horizontal="center"/>
    </xf>
    <xf numFmtId="0" fontId="3" fillId="0" borderId="2" xfId="1" applyFont="1" applyBorder="1" applyAlignment="1">
      <alignment horizontal="left" vertical="center"/>
    </xf>
    <xf numFmtId="49" fontId="18" fillId="0" borderId="2" xfId="1" applyNumberFormat="1" applyFont="1" applyBorder="1" applyAlignment="1">
      <alignment horizontal="left" vertical="center"/>
    </xf>
    <xf numFmtId="1" fontId="3" fillId="0" borderId="2" xfId="1" applyNumberFormat="1" applyFont="1" applyBorder="1" applyAlignment="1">
      <alignment horizontal="left" vertical="center"/>
    </xf>
    <xf numFmtId="49" fontId="10" fillId="0" borderId="2" xfId="1" applyNumberFormat="1" applyFont="1" applyBorder="1" applyAlignment="1">
      <alignment horizontal="left" vertical="center" wrapText="1"/>
    </xf>
    <xf numFmtId="0" fontId="3" fillId="0" borderId="2" xfId="1" applyFont="1" applyBorder="1" applyAlignment="1">
      <alignment horizontal="left" vertical="center" wrapText="1"/>
    </xf>
    <xf numFmtId="3" fontId="3" fillId="0" borderId="2" xfId="1" applyNumberFormat="1" applyFont="1" applyBorder="1" applyAlignment="1">
      <alignment horizontal="center" vertical="center" wrapText="1"/>
    </xf>
    <xf numFmtId="49" fontId="18" fillId="0" borderId="2" xfId="1" applyNumberFormat="1" applyFont="1" applyBorder="1" applyAlignment="1">
      <alignment vertical="center"/>
    </xf>
    <xf numFmtId="49" fontId="10" fillId="0" borderId="2" xfId="1" applyNumberFormat="1" applyFont="1" applyBorder="1" applyAlignment="1">
      <alignment horizontal="left" vertical="center"/>
    </xf>
    <xf numFmtId="49" fontId="9" fillId="0" borderId="2" xfId="1" applyNumberFormat="1" applyFont="1" applyFill="1" applyBorder="1" applyAlignment="1">
      <alignment horizontal="left" vertical="center"/>
    </xf>
    <xf numFmtId="49" fontId="8" fillId="0" borderId="2" xfId="1" applyNumberFormat="1" applyFont="1" applyFill="1" applyBorder="1" applyAlignment="1">
      <alignment horizontal="left" vertical="center"/>
    </xf>
    <xf numFmtId="3" fontId="8" fillId="0" borderId="2" xfId="1" applyNumberFormat="1" applyFont="1" applyFill="1" applyBorder="1" applyAlignment="1">
      <alignment horizontal="center" vertical="center"/>
    </xf>
    <xf numFmtId="49" fontId="18" fillId="0" borderId="2" xfId="1" applyNumberFormat="1" applyFont="1" applyBorder="1" applyAlignment="1">
      <alignment horizontal="left" vertical="center" wrapText="1"/>
    </xf>
    <xf numFmtId="1" fontId="8" fillId="7" borderId="2" xfId="1" applyNumberFormat="1" applyFont="1" applyFill="1" applyBorder="1" applyAlignment="1">
      <alignment horizontal="left"/>
    </xf>
    <xf numFmtId="49" fontId="8" fillId="7" borderId="2" xfId="1" applyNumberFormat="1" applyFont="1" applyFill="1" applyBorder="1" applyAlignment="1">
      <alignment horizontal="left"/>
    </xf>
    <xf numFmtId="0" fontId="8" fillId="7" borderId="2" xfId="1" applyFont="1" applyFill="1" applyBorder="1" applyAlignment="1"/>
    <xf numFmtId="0" fontId="0" fillId="0" borderId="1" xfId="1" applyFont="1" applyFill="1" applyAlignment="1"/>
    <xf numFmtId="49" fontId="18" fillId="7" borderId="2" xfId="1" applyNumberFormat="1" applyFont="1" applyFill="1" applyBorder="1" applyAlignment="1">
      <alignment horizontal="left" vertical="center"/>
    </xf>
    <xf numFmtId="49" fontId="3" fillId="0" borderId="2" xfId="1" applyNumberFormat="1" applyFont="1" applyBorder="1" applyAlignment="1">
      <alignment horizontal="left" vertical="center"/>
    </xf>
    <xf numFmtId="49" fontId="9" fillId="0" borderId="2" xfId="1" applyNumberFormat="1" applyFont="1" applyFill="1" applyBorder="1" applyAlignment="1">
      <alignment vertical="center"/>
    </xf>
    <xf numFmtId="49" fontId="13" fillId="0" borderId="2" xfId="1" applyNumberFormat="1" applyFont="1" applyBorder="1" applyAlignment="1">
      <alignment vertical="center"/>
    </xf>
    <xf numFmtId="49" fontId="18" fillId="7" borderId="2" xfId="1" applyNumberFormat="1" applyFont="1" applyFill="1" applyBorder="1" applyAlignment="1">
      <alignment vertical="center"/>
    </xf>
    <xf numFmtId="49" fontId="3" fillId="0" borderId="2" xfId="1" applyNumberFormat="1" applyFont="1" applyBorder="1" applyAlignment="1">
      <alignment horizontal="left" vertical="center" wrapText="1"/>
    </xf>
    <xf numFmtId="49" fontId="8" fillId="0" borderId="2" xfId="1" applyNumberFormat="1" applyFont="1" applyBorder="1" applyAlignment="1">
      <alignment horizontal="left" vertical="center"/>
    </xf>
    <xf numFmtId="1" fontId="8" fillId="0" borderId="1" xfId="1" applyNumberFormat="1" applyFont="1" applyAlignment="1">
      <alignment horizontal="left"/>
    </xf>
    <xf numFmtId="49" fontId="8" fillId="0" borderId="1" xfId="1" applyNumberFormat="1" applyFont="1" applyAlignment="1">
      <alignment horizontal="left"/>
    </xf>
    <xf numFmtId="1" fontId="8" fillId="0" borderId="1" xfId="1" applyNumberFormat="1" applyFont="1" applyAlignment="1">
      <alignment horizontal="center"/>
    </xf>
    <xf numFmtId="49" fontId="18" fillId="0" borderId="2" xfId="1" applyNumberFormat="1" applyFont="1" applyBorder="1" applyAlignment="1">
      <alignment horizontal="left"/>
    </xf>
    <xf numFmtId="0" fontId="13" fillId="0" borderId="2" xfId="1" applyFont="1" applyBorder="1" applyAlignment="1"/>
    <xf numFmtId="1" fontId="8" fillId="0" borderId="2" xfId="1" applyNumberFormat="1" applyFont="1" applyBorder="1" applyAlignment="1">
      <alignment horizontal="center"/>
    </xf>
    <xf numFmtId="164" fontId="3" fillId="0" borderId="2" xfId="1" applyNumberFormat="1" applyFont="1" applyBorder="1" applyAlignment="1">
      <alignment vertical="center"/>
    </xf>
    <xf numFmtId="49" fontId="3" fillId="0" borderId="2" xfId="1" applyNumberFormat="1" applyFont="1" applyBorder="1" applyAlignment="1">
      <alignment vertical="center"/>
    </xf>
    <xf numFmtId="49" fontId="3" fillId="0" borderId="2" xfId="1" applyNumberFormat="1" applyFont="1" applyBorder="1" applyAlignment="1">
      <alignment horizontal="center" vertical="center"/>
    </xf>
    <xf numFmtId="3" fontId="3" fillId="0" borderId="2" xfId="1" applyNumberFormat="1" applyFont="1" applyBorder="1" applyAlignment="1">
      <alignment horizontal="center" vertical="center"/>
    </xf>
    <xf numFmtId="1" fontId="3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/>
    </xf>
    <xf numFmtId="49" fontId="16" fillId="0" borderId="2" xfId="1" applyNumberFormat="1" applyFont="1" applyBorder="1" applyAlignment="1">
      <alignment vertical="center"/>
    </xf>
    <xf numFmtId="49" fontId="5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164" fontId="8" fillId="0" borderId="2" xfId="1" applyNumberFormat="1" applyFont="1" applyBorder="1" applyAlignment="1">
      <alignment horizontal="left" vertical="center"/>
    </xf>
    <xf numFmtId="1" fontId="8" fillId="0" borderId="28" xfId="0" applyNumberFormat="1" applyFont="1" applyFill="1" applyBorder="1" applyAlignment="1">
      <alignment vertical="center"/>
    </xf>
    <xf numFmtId="49" fontId="8" fillId="0" borderId="24" xfId="0" applyNumberFormat="1" applyFont="1" applyFill="1" applyBorder="1" applyAlignment="1">
      <alignment vertical="center"/>
    </xf>
    <xf numFmtId="49" fontId="8" fillId="0" borderId="24" xfId="0" applyNumberFormat="1" applyFont="1" applyFill="1" applyBorder="1" applyAlignment="1">
      <alignment horizontal="center" vertical="center"/>
    </xf>
    <xf numFmtId="1" fontId="8" fillId="0" borderId="24" xfId="0" applyNumberFormat="1" applyFont="1" applyFill="1" applyBorder="1" applyAlignment="1">
      <alignment horizontal="center" vertical="center"/>
    </xf>
    <xf numFmtId="49" fontId="8" fillId="0" borderId="30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/>
    <xf numFmtId="0" fontId="0" fillId="0" borderId="16" xfId="0" applyFont="1" applyFill="1" applyBorder="1" applyAlignment="1"/>
    <xf numFmtId="1" fontId="8" fillId="0" borderId="28" xfId="0" applyNumberFormat="1" applyFont="1" applyBorder="1" applyAlignment="1">
      <alignment horizontal="left" vertical="center"/>
    </xf>
    <xf numFmtId="49" fontId="9" fillId="0" borderId="29" xfId="0" applyNumberFormat="1" applyFont="1" applyBorder="1" applyAlignment="1">
      <alignment horizontal="left" vertical="center"/>
    </xf>
    <xf numFmtId="49" fontId="8" fillId="0" borderId="24" xfId="0" applyNumberFormat="1" applyFont="1" applyBorder="1" applyAlignment="1">
      <alignment horizontal="left" vertical="center"/>
    </xf>
    <xf numFmtId="49" fontId="9" fillId="0" borderId="2" xfId="0" applyNumberFormat="1" applyFont="1" applyBorder="1" applyAlignment="1">
      <alignment horizontal="left" vertical="center"/>
    </xf>
    <xf numFmtId="49" fontId="18" fillId="0" borderId="25" xfId="0" applyNumberFormat="1" applyFont="1" applyBorder="1" applyAlignment="1">
      <alignment horizontal="left" vertical="center" wrapText="1"/>
    </xf>
    <xf numFmtId="49" fontId="9" fillId="0" borderId="15" xfId="0" applyNumberFormat="1" applyFont="1" applyBorder="1" applyAlignment="1">
      <alignment horizontal="left" vertical="center"/>
    </xf>
    <xf numFmtId="1" fontId="3" fillId="0" borderId="28" xfId="0" applyNumberFormat="1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3" fontId="3" fillId="0" borderId="24" xfId="0" applyNumberFormat="1" applyFont="1" applyBorder="1" applyAlignment="1">
      <alignment horizontal="center" vertical="center" wrapText="1"/>
    </xf>
    <xf numFmtId="1" fontId="3" fillId="0" borderId="24" xfId="0" applyNumberFormat="1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49" fontId="3" fillId="0" borderId="24" xfId="0" applyNumberFormat="1" applyFont="1" applyBorder="1" applyAlignment="1">
      <alignment horizontal="left" vertical="center"/>
    </xf>
    <xf numFmtId="0" fontId="0" fillId="0" borderId="9" xfId="0" applyFont="1" applyBorder="1" applyAlignment="1"/>
    <xf numFmtId="49" fontId="9" fillId="0" borderId="2" xfId="0" applyNumberFormat="1" applyFont="1" applyBorder="1" applyAlignment="1">
      <alignment vertical="center"/>
    </xf>
    <xf numFmtId="49" fontId="9" fillId="0" borderId="15" xfId="0" applyNumberFormat="1" applyFont="1" applyBorder="1" applyAlignment="1">
      <alignment vertical="center"/>
    </xf>
    <xf numFmtId="49" fontId="9" fillId="0" borderId="20" xfId="0" applyNumberFormat="1" applyFont="1" applyBorder="1" applyAlignment="1">
      <alignment vertical="center"/>
    </xf>
    <xf numFmtId="49" fontId="18" fillId="0" borderId="2" xfId="0" applyNumberFormat="1" applyFont="1" applyBorder="1" applyAlignment="1">
      <alignment vertical="center"/>
    </xf>
    <xf numFmtId="49" fontId="18" fillId="0" borderId="20" xfId="0" applyNumberFormat="1" applyFont="1" applyBorder="1" applyAlignment="1">
      <alignment vertical="center"/>
    </xf>
    <xf numFmtId="1" fontId="9" fillId="0" borderId="11" xfId="1" applyNumberFormat="1" applyFont="1" applyBorder="1" applyAlignment="1">
      <alignment vertical="top"/>
    </xf>
    <xf numFmtId="0" fontId="4" fillId="2" borderId="6" xfId="0" applyFont="1" applyFill="1" applyBorder="1" applyAlignment="1">
      <alignment horizontal="center" vertical="center"/>
    </xf>
    <xf numFmtId="1" fontId="1" fillId="3" borderId="7" xfId="0" applyNumberFormat="1" applyFont="1" applyFill="1" applyBorder="1" applyAlignment="1">
      <alignment horizontal="left" vertical="top"/>
    </xf>
    <xf numFmtId="49" fontId="1" fillId="3" borderId="5" xfId="0" applyNumberFormat="1" applyFont="1" applyFill="1" applyBorder="1" applyAlignment="1">
      <alignment horizontal="left" vertical="top"/>
    </xf>
    <xf numFmtId="1" fontId="22" fillId="6" borderId="10" xfId="0" applyNumberFormat="1" applyFont="1" applyFill="1" applyBorder="1" applyAlignment="1">
      <alignment horizontal="left" vertical="center"/>
    </xf>
    <xf numFmtId="0" fontId="8" fillId="0" borderId="4" xfId="1" applyNumberFormat="1" applyFont="1" applyBorder="1" applyAlignment="1">
      <alignment horizontal="center" vertical="center"/>
    </xf>
    <xf numFmtId="0" fontId="0" fillId="0" borderId="23" xfId="1" applyFont="1" applyBorder="1" applyAlignment="1"/>
    <xf numFmtId="0" fontId="8" fillId="0" borderId="2" xfId="0" applyFont="1" applyBorder="1" applyAlignment="1">
      <alignment horizontal="center" wrapText="1"/>
    </xf>
    <xf numFmtId="1" fontId="8" fillId="0" borderId="17" xfId="0" applyNumberFormat="1" applyFont="1" applyBorder="1" applyAlignment="1">
      <alignment vertical="center"/>
    </xf>
    <xf numFmtId="49" fontId="9" fillId="0" borderId="4" xfId="0" applyNumberFormat="1" applyFont="1" applyBorder="1" applyAlignment="1">
      <alignment vertical="center"/>
    </xf>
    <xf numFmtId="49" fontId="16" fillId="0" borderId="15" xfId="0" applyNumberFormat="1" applyFont="1" applyBorder="1" applyAlignment="1">
      <alignment vertical="center"/>
    </xf>
    <xf numFmtId="1" fontId="1" fillId="2" borderId="8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1" fontId="3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23" fillId="0" borderId="33" xfId="0" applyFont="1" applyBorder="1" applyAlignment="1">
      <alignment horizontal="center" vertical="center" wrapText="1"/>
    </xf>
    <xf numFmtId="1" fontId="24" fillId="0" borderId="33" xfId="0" applyNumberFormat="1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1" fontId="23" fillId="0" borderId="31" xfId="0" applyNumberFormat="1" applyFont="1" applyBorder="1" applyAlignment="1">
      <alignment horizontal="center" vertical="center"/>
    </xf>
    <xf numFmtId="49" fontId="25" fillId="0" borderId="32" xfId="0" applyNumberFormat="1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/>
    </xf>
    <xf numFmtId="3" fontId="23" fillId="0" borderId="33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8" borderId="5" xfId="0" applyFont="1" applyFill="1" applyBorder="1" applyAlignment="1">
      <alignment vertical="center" wrapText="1"/>
    </xf>
    <xf numFmtId="0" fontId="3" fillId="7" borderId="5" xfId="0" applyFont="1" applyFill="1" applyBorder="1" applyAlignment="1"/>
    <xf numFmtId="0" fontId="3" fillId="7" borderId="6" xfId="0" applyFont="1" applyFill="1" applyBorder="1" applyAlignment="1"/>
    <xf numFmtId="0" fontId="4" fillId="8" borderId="1" xfId="0" applyFont="1" applyFill="1" applyBorder="1" applyAlignment="1">
      <alignment vertical="center" wrapText="1"/>
    </xf>
    <xf numFmtId="0" fontId="3" fillId="7" borderId="1" xfId="0" applyFont="1" applyFill="1" applyBorder="1" applyAlignment="1"/>
    <xf numFmtId="0" fontId="3" fillId="7" borderId="9" xfId="0" applyFont="1" applyFill="1" applyBorder="1" applyAlignment="1"/>
    <xf numFmtId="0" fontId="27" fillId="8" borderId="5" xfId="0" applyFont="1" applyFill="1" applyBorder="1" applyAlignment="1">
      <alignment vertical="center"/>
    </xf>
    <xf numFmtId="0" fontId="27" fillId="8" borderId="1" xfId="0" applyFont="1" applyFill="1" applyBorder="1" applyAlignment="1">
      <alignment vertical="center"/>
    </xf>
    <xf numFmtId="0" fontId="4" fillId="3" borderId="9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/>
    </xf>
    <xf numFmtId="0" fontId="27" fillId="3" borderId="5" xfId="0" applyFont="1" applyFill="1" applyBorder="1" applyAlignment="1">
      <alignment vertical="center"/>
    </xf>
    <xf numFmtId="0" fontId="27" fillId="3" borderId="1" xfId="0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49" fontId="4" fillId="6" borderId="5" xfId="0" applyNumberFormat="1" applyFont="1" applyFill="1" applyBorder="1" applyAlignment="1">
      <alignment vertical="top" wrapText="1"/>
    </xf>
    <xf numFmtId="49" fontId="4" fillId="6" borderId="6" xfId="0" applyNumberFormat="1" applyFont="1" applyFill="1" applyBorder="1" applyAlignment="1">
      <alignment vertical="top" wrapText="1"/>
    </xf>
    <xf numFmtId="49" fontId="4" fillId="6" borderId="5" xfId="0" applyNumberFormat="1" applyFont="1" applyFill="1" applyBorder="1" applyAlignment="1">
      <alignment vertical="top"/>
    </xf>
    <xf numFmtId="49" fontId="4" fillId="6" borderId="6" xfId="0" applyNumberFormat="1" applyFont="1" applyFill="1" applyBorder="1" applyAlignment="1">
      <alignment vertical="top"/>
    </xf>
    <xf numFmtId="49" fontId="27" fillId="6" borderId="5" xfId="0" applyNumberFormat="1" applyFont="1" applyFill="1" applyBorder="1" applyAlignment="1">
      <alignment vertical="top"/>
    </xf>
    <xf numFmtId="49" fontId="27" fillId="6" borderId="6" xfId="0" applyNumberFormat="1" applyFont="1" applyFill="1" applyBorder="1" applyAlignment="1">
      <alignment vertical="top"/>
    </xf>
    <xf numFmtId="1" fontId="1" fillId="6" borderId="8" xfId="0" applyNumberFormat="1" applyFont="1" applyFill="1" applyBorder="1" applyAlignment="1">
      <alignment horizontal="left" vertical="top" wrapText="1"/>
    </xf>
    <xf numFmtId="1" fontId="1" fillId="6" borderId="1" xfId="0" applyNumberFormat="1" applyFont="1" applyFill="1" applyBorder="1" applyAlignment="1">
      <alignment horizontal="left" vertical="top" wrapText="1"/>
    </xf>
    <xf numFmtId="49" fontId="27" fillId="6" borderId="1" xfId="0" applyNumberFormat="1" applyFont="1" applyFill="1" applyBorder="1" applyAlignment="1">
      <alignment vertical="top"/>
    </xf>
    <xf numFmtId="49" fontId="27" fillId="6" borderId="9" xfId="0" applyNumberFormat="1" applyFont="1" applyFill="1" applyBorder="1" applyAlignment="1">
      <alignment vertical="top"/>
    </xf>
    <xf numFmtId="49" fontId="4" fillId="6" borderId="1" xfId="0" applyNumberFormat="1" applyFont="1" applyFill="1" applyBorder="1" applyAlignment="1">
      <alignment horizontal="left" vertical="top" wrapText="1"/>
    </xf>
    <xf numFmtId="49" fontId="4" fillId="6" borderId="9" xfId="0" applyNumberFormat="1" applyFont="1" applyFill="1" applyBorder="1" applyAlignment="1">
      <alignment horizontal="left" vertical="top" wrapText="1"/>
    </xf>
    <xf numFmtId="49" fontId="27" fillId="6" borderId="1" xfId="0" applyNumberFormat="1" applyFont="1" applyFill="1" applyBorder="1" applyAlignment="1">
      <alignment horizontal="left" vertical="top"/>
    </xf>
    <xf numFmtId="0" fontId="4" fillId="5" borderId="5" xfId="0" applyFont="1" applyFill="1" applyBorder="1" applyAlignment="1">
      <alignment vertical="center" wrapText="1"/>
    </xf>
    <xf numFmtId="0" fontId="4" fillId="5" borderId="6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vertical="center" wrapText="1"/>
    </xf>
    <xf numFmtId="0" fontId="4" fillId="5" borderId="9" xfId="0" applyFont="1" applyFill="1" applyBorder="1" applyAlignment="1">
      <alignment vertical="center" wrapText="1"/>
    </xf>
    <xf numFmtId="0" fontId="27" fillId="5" borderId="5" xfId="0" applyFont="1" applyFill="1" applyBorder="1" applyAlignment="1">
      <alignment vertical="center"/>
    </xf>
    <xf numFmtId="0" fontId="27" fillId="5" borderId="1" xfId="0" applyFont="1" applyFill="1" applyBorder="1" applyAlignment="1">
      <alignment vertical="center"/>
    </xf>
    <xf numFmtId="0" fontId="27" fillId="2" borderId="5" xfId="0" applyFont="1" applyFill="1" applyBorder="1" applyAlignment="1">
      <alignment vertical="center"/>
    </xf>
    <xf numFmtId="0" fontId="27" fillId="2" borderId="1" xfId="0" applyFont="1" applyFill="1" applyBorder="1" applyAlignment="1">
      <alignment vertical="center"/>
    </xf>
    <xf numFmtId="1" fontId="9" fillId="0" borderId="11" xfId="1" applyNumberFormat="1" applyFont="1" applyBorder="1" applyAlignment="1">
      <alignment horizontal="center" vertical="top"/>
    </xf>
    <xf numFmtId="3" fontId="3" fillId="7" borderId="5" xfId="0" applyNumberFormat="1" applyFont="1" applyFill="1" applyBorder="1" applyAlignment="1"/>
    <xf numFmtId="3" fontId="3" fillId="7" borderId="1" xfId="0" applyNumberFormat="1" applyFont="1" applyFill="1" applyBorder="1" applyAlignment="1"/>
    <xf numFmtId="3" fontId="4" fillId="3" borderId="1" xfId="0" applyNumberFormat="1" applyFont="1" applyFill="1" applyBorder="1" applyAlignment="1">
      <alignment vertical="center" wrapText="1"/>
    </xf>
    <xf numFmtId="3" fontId="4" fillId="3" borderId="1" xfId="0" applyNumberFormat="1" applyFont="1" applyFill="1" applyBorder="1" applyAlignment="1">
      <alignment vertical="center"/>
    </xf>
    <xf numFmtId="3" fontId="27" fillId="6" borderId="5" xfId="0" applyNumberFormat="1" applyFont="1" applyFill="1" applyBorder="1" applyAlignment="1">
      <alignment vertical="top"/>
    </xf>
    <xf numFmtId="3" fontId="27" fillId="6" borderId="1" xfId="0" applyNumberFormat="1" applyFont="1" applyFill="1" applyBorder="1" applyAlignment="1">
      <alignment vertical="top"/>
    </xf>
    <xf numFmtId="3" fontId="4" fillId="6" borderId="5" xfId="0" applyNumberFormat="1" applyFont="1" applyFill="1" applyBorder="1" applyAlignment="1">
      <alignment vertical="top"/>
    </xf>
    <xf numFmtId="3" fontId="4" fillId="6" borderId="1" xfId="0" applyNumberFormat="1" applyFont="1" applyFill="1" applyBorder="1" applyAlignment="1">
      <alignment horizontal="left" vertical="top" wrapText="1"/>
    </xf>
    <xf numFmtId="3" fontId="4" fillId="6" borderId="5" xfId="0" applyNumberFormat="1" applyFont="1" applyFill="1" applyBorder="1" applyAlignment="1">
      <alignment vertical="top" wrapText="1"/>
    </xf>
    <xf numFmtId="3" fontId="4" fillId="5" borderId="5" xfId="0" applyNumberFormat="1" applyFont="1" applyFill="1" applyBorder="1" applyAlignment="1">
      <alignment vertical="center" wrapText="1"/>
    </xf>
    <xf numFmtId="3" fontId="4" fillId="5" borderId="1" xfId="0" applyNumberFormat="1" applyFont="1" applyFill="1" applyBorder="1" applyAlignment="1">
      <alignment vertical="center" wrapText="1"/>
    </xf>
    <xf numFmtId="3" fontId="8" fillId="0" borderId="1" xfId="1" applyNumberFormat="1" applyFont="1" applyAlignment="1"/>
    <xf numFmtId="3" fontId="9" fillId="0" borderId="11" xfId="1" applyNumberFormat="1" applyFont="1" applyBorder="1" applyAlignment="1">
      <alignment vertical="top"/>
    </xf>
    <xf numFmtId="3" fontId="5" fillId="0" borderId="33" xfId="1" applyNumberFormat="1" applyFont="1" applyBorder="1" applyAlignment="1">
      <alignment horizontal="center" vertical="center" wrapText="1"/>
    </xf>
    <xf numFmtId="3" fontId="8" fillId="0" borderId="1" xfId="1" applyNumberFormat="1" applyFont="1" applyAlignment="1">
      <alignment horizontal="center"/>
    </xf>
    <xf numFmtId="3" fontId="8" fillId="0" borderId="2" xfId="1" applyNumberFormat="1" applyFont="1" applyBorder="1" applyAlignment="1">
      <alignment horizontal="center"/>
    </xf>
    <xf numFmtId="3" fontId="12" fillId="0" borderId="20" xfId="0" applyNumberFormat="1" applyFont="1" applyBorder="1" applyAlignment="1">
      <alignment horizontal="center" vertical="center"/>
    </xf>
    <xf numFmtId="3" fontId="12" fillId="0" borderId="2" xfId="0" applyNumberFormat="1" applyFont="1" applyBorder="1" applyAlignment="1">
      <alignment horizontal="center" vertical="center"/>
    </xf>
    <xf numFmtId="3" fontId="12" fillId="0" borderId="15" xfId="0" applyNumberFormat="1" applyFont="1" applyBorder="1" applyAlignment="1">
      <alignment horizontal="center" vertical="center"/>
    </xf>
    <xf numFmtId="3" fontId="12" fillId="0" borderId="24" xfId="0" applyNumberFormat="1" applyFont="1" applyBorder="1" applyAlignment="1">
      <alignment horizontal="center" vertical="center"/>
    </xf>
    <xf numFmtId="3" fontId="12" fillId="0" borderId="20" xfId="0" applyNumberFormat="1" applyFont="1" applyBorder="1" applyAlignment="1">
      <alignment horizontal="center" vertical="center" wrapText="1"/>
    </xf>
    <xf numFmtId="3" fontId="12" fillId="0" borderId="4" xfId="0" applyNumberFormat="1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3" fontId="12" fillId="0" borderId="15" xfId="0" applyNumberFormat="1" applyFont="1" applyBorder="1" applyAlignment="1">
      <alignment horizontal="center" vertical="center" wrapText="1"/>
    </xf>
    <xf numFmtId="3" fontId="12" fillId="0" borderId="20" xfId="0" applyNumberFormat="1" applyFont="1" applyFill="1" applyBorder="1" applyAlignment="1">
      <alignment horizontal="center" vertical="center"/>
    </xf>
    <xf numFmtId="3" fontId="12" fillId="0" borderId="2" xfId="0" applyNumberFormat="1" applyFont="1" applyFill="1" applyBorder="1" applyAlignment="1">
      <alignment horizontal="center" vertical="center"/>
    </xf>
    <xf numFmtId="3" fontId="12" fillId="0" borderId="37" xfId="0" applyNumberFormat="1" applyFont="1" applyBorder="1" applyAlignment="1">
      <alignment horizontal="center" vertical="center"/>
    </xf>
    <xf numFmtId="3" fontId="12" fillId="0" borderId="4" xfId="0" applyNumberFormat="1" applyFont="1" applyBorder="1" applyAlignment="1">
      <alignment horizontal="center" vertical="center"/>
    </xf>
    <xf numFmtId="3" fontId="12" fillId="0" borderId="20" xfId="0" applyNumberFormat="1" applyFont="1" applyBorder="1" applyAlignment="1">
      <alignment horizontal="center"/>
    </xf>
    <xf numFmtId="3" fontId="12" fillId="0" borderId="2" xfId="0" applyNumberFormat="1" applyFont="1" applyBorder="1" applyAlignment="1">
      <alignment horizontal="center"/>
    </xf>
    <xf numFmtId="3" fontId="12" fillId="0" borderId="15" xfId="0" applyNumberFormat="1" applyFont="1" applyBorder="1" applyAlignment="1">
      <alignment horizontal="center"/>
    </xf>
    <xf numFmtId="3" fontId="12" fillId="0" borderId="4" xfId="1" applyNumberFormat="1" applyFont="1" applyBorder="1" applyAlignment="1">
      <alignment horizontal="center" vertical="center"/>
    </xf>
    <xf numFmtId="3" fontId="12" fillId="0" borderId="4" xfId="0" applyNumberFormat="1" applyFont="1" applyBorder="1" applyAlignment="1">
      <alignment horizontal="center"/>
    </xf>
    <xf numFmtId="49" fontId="3" fillId="0" borderId="24" xfId="0" applyNumberFormat="1" applyFont="1" applyBorder="1" applyAlignment="1">
      <alignment horizontal="center" vertical="center"/>
    </xf>
    <xf numFmtId="1" fontId="23" fillId="0" borderId="35" xfId="0" applyNumberFormat="1" applyFont="1" applyBorder="1" applyAlignment="1">
      <alignment horizontal="center" vertical="center"/>
    </xf>
    <xf numFmtId="49" fontId="25" fillId="0" borderId="36" xfId="0" applyNumberFormat="1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/>
    </xf>
    <xf numFmtId="3" fontId="23" fillId="0" borderId="37" xfId="0" applyNumberFormat="1" applyFont="1" applyBorder="1" applyAlignment="1">
      <alignment horizontal="center" vertical="center" wrapText="1"/>
    </xf>
    <xf numFmtId="1" fontId="24" fillId="0" borderId="37" xfId="0" applyNumberFormat="1" applyFont="1" applyBorder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49" fontId="18" fillId="0" borderId="15" xfId="0" applyNumberFormat="1" applyFont="1" applyBorder="1" applyAlignment="1">
      <alignment horizontal="left" vertical="center"/>
    </xf>
    <xf numFmtId="3" fontId="8" fillId="0" borderId="15" xfId="0" applyNumberFormat="1" applyFont="1" applyFill="1" applyBorder="1" applyAlignment="1">
      <alignment horizontal="center" vertical="center"/>
    </xf>
    <xf numFmtId="3" fontId="12" fillId="0" borderId="15" xfId="0" applyNumberFormat="1" applyFont="1" applyFill="1" applyBorder="1" applyAlignment="1">
      <alignment horizontal="center" vertical="center"/>
    </xf>
    <xf numFmtId="49" fontId="18" fillId="0" borderId="4" xfId="0" applyNumberFormat="1" applyFont="1" applyBorder="1" applyAlignment="1">
      <alignment horizontal="left" vertical="center" wrapText="1"/>
    </xf>
    <xf numFmtId="3" fontId="12" fillId="0" borderId="39" xfId="0" applyNumberFormat="1" applyFont="1" applyBorder="1" applyAlignment="1">
      <alignment horizontal="center" vertical="center"/>
    </xf>
    <xf numFmtId="49" fontId="10" fillId="0" borderId="20" xfId="0" applyNumberFormat="1" applyFont="1" applyBorder="1" applyAlignment="1">
      <alignment horizontal="left" vertical="center" wrapText="1"/>
    </xf>
    <xf numFmtId="1" fontId="1" fillId="5" borderId="7" xfId="0" applyNumberFormat="1" applyFont="1" applyFill="1" applyBorder="1" applyAlignment="1">
      <alignment horizontal="left" vertical="top" wrapText="1"/>
    </xf>
    <xf numFmtId="1" fontId="1" fillId="5" borderId="5" xfId="0" applyNumberFormat="1" applyFont="1" applyFill="1" applyBorder="1" applyAlignment="1">
      <alignment horizontal="left" vertical="top" wrapText="1"/>
    </xf>
    <xf numFmtId="1" fontId="1" fillId="5" borderId="8" xfId="0" applyNumberFormat="1" applyFont="1" applyFill="1" applyBorder="1" applyAlignment="1">
      <alignment horizontal="left" vertical="top" wrapText="1"/>
    </xf>
    <xf numFmtId="1" fontId="1" fillId="5" borderId="1" xfId="0" applyNumberFormat="1" applyFont="1" applyFill="1" applyBorder="1" applyAlignment="1">
      <alignment horizontal="left" vertical="top" wrapText="1"/>
    </xf>
    <xf numFmtId="1" fontId="1" fillId="6" borderId="7" xfId="0" applyNumberFormat="1" applyFont="1" applyFill="1" applyBorder="1" applyAlignment="1">
      <alignment horizontal="left" vertical="top" wrapText="1"/>
    </xf>
    <xf numFmtId="1" fontId="1" fillId="6" borderId="5" xfId="0" applyNumberFormat="1" applyFont="1" applyFill="1" applyBorder="1" applyAlignment="1">
      <alignment horizontal="left" vertical="top" wrapText="1"/>
    </xf>
    <xf numFmtId="49" fontId="11" fillId="4" borderId="22" xfId="0" applyNumberFormat="1" applyFont="1" applyFill="1" applyBorder="1" applyAlignment="1">
      <alignment horizontal="left" vertical="center" wrapText="1"/>
    </xf>
    <xf numFmtId="49" fontId="11" fillId="4" borderId="23" xfId="0" applyNumberFormat="1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center" wrapText="1"/>
    </xf>
    <xf numFmtId="1" fontId="20" fillId="0" borderId="11" xfId="1" applyNumberFormat="1" applyFont="1" applyBorder="1" applyAlignment="1">
      <alignment horizontal="left" vertical="top" wrapText="1"/>
    </xf>
    <xf numFmtId="1" fontId="20" fillId="0" borderId="11" xfId="1" applyNumberFormat="1" applyFont="1" applyBorder="1" applyAlignment="1">
      <alignment horizontal="left" vertical="top"/>
    </xf>
  </cellXfs>
  <cellStyles count="2">
    <cellStyle name="Normál" xfId="0" builtinId="0"/>
    <cellStyle name="Normá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jpeg"/><Relationship Id="rId7" Type="http://schemas.openxmlformats.org/officeDocument/2006/relationships/image" Target="../media/image8.jp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" Type="http://schemas.openxmlformats.org/officeDocument/2006/relationships/image" Target="../media/image3.jpg"/><Relationship Id="rId16" Type="http://schemas.openxmlformats.org/officeDocument/2006/relationships/image" Target="../media/image17.png"/><Relationship Id="rId20" Type="http://schemas.openxmlformats.org/officeDocument/2006/relationships/image" Target="../media/image21.jpe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jp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jp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293</xdr:row>
      <xdr:rowOff>0</xdr:rowOff>
    </xdr:from>
    <xdr:ext cx="304800" cy="304800"/>
    <xdr:sp macro="" textlink="">
      <xdr:nvSpPr>
        <xdr:cNvPr id="5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219200" y="1589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293</xdr:row>
      <xdr:rowOff>0</xdr:rowOff>
    </xdr:from>
    <xdr:ext cx="304800" cy="304800"/>
    <xdr:sp macro="" textlink="">
      <xdr:nvSpPr>
        <xdr:cNvPr id="6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1322294" y="552337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295</xdr:row>
      <xdr:rowOff>0</xdr:rowOff>
    </xdr:from>
    <xdr:ext cx="304800" cy="304800"/>
    <xdr:sp macro="" textlink="">
      <xdr:nvSpPr>
        <xdr:cNvPr id="1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314706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295</xdr:row>
      <xdr:rowOff>0</xdr:rowOff>
    </xdr:from>
    <xdr:ext cx="304800" cy="304800"/>
    <xdr:sp macro="" textlink="">
      <xdr:nvSpPr>
        <xdr:cNvPr id="2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05078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14</xdr:row>
      <xdr:rowOff>0</xdr:rowOff>
    </xdr:from>
    <xdr:ext cx="304800" cy="304800"/>
    <xdr:sp macro="" textlink="">
      <xdr:nvSpPr>
        <xdr:cNvPr id="3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314706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14</xdr:row>
      <xdr:rowOff>0</xdr:rowOff>
    </xdr:from>
    <xdr:ext cx="304800" cy="304800"/>
    <xdr:sp macro="" textlink="">
      <xdr:nvSpPr>
        <xdr:cNvPr id="3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1005078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1006743</xdr:colOff>
      <xdr:row>1</xdr:row>
      <xdr:rowOff>10801</xdr:rowOff>
    </xdr:from>
    <xdr:ext cx="288657" cy="762085"/>
    <xdr:pic>
      <xdr:nvPicPr>
        <xdr:cNvPr id="67" name="image20.png" title="Kép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56972" y="402687"/>
          <a:ext cx="288657" cy="76208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947864</xdr:colOff>
      <xdr:row>2</xdr:row>
      <xdr:rowOff>69934</xdr:rowOff>
    </xdr:from>
    <xdr:ext cx="380193" cy="735609"/>
    <xdr:pic>
      <xdr:nvPicPr>
        <xdr:cNvPr id="69" name="image19.jpg" title="Kép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98093" y="1332677"/>
          <a:ext cx="380193" cy="73560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304800" cy="304800"/>
    <xdr:sp macro="" textlink="">
      <xdr:nvSpPr>
        <xdr:cNvPr id="7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314706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14</xdr:row>
      <xdr:rowOff>0</xdr:rowOff>
    </xdr:from>
    <xdr:ext cx="304800" cy="304800"/>
    <xdr:sp macro="" textlink="">
      <xdr:nvSpPr>
        <xdr:cNvPr id="7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1005078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2049" name="AutoShape 1" descr="data:image/png;base64,iVBORw0KGgoAAAANSUhEUgAAAJEAAABBCAYAAADR5kYMAAAgAElEQVR4Xp19CdBkZ3Xdfb2v/z6rZjTSCI2k0S4hEJLNIjBbxXawHWwncVWSKlIJiyS8hDhlp+yyEzvYIIOQILERIGzAWpAQSAgkFiGxSgi0ow0to5nRbP/S++vX3S8559zvdYtyymX/tmqGnv673/u++9177rnn3hd95op3p7lcZDmLLJfPWaGYt1wU2WSS2ng8NktT/L9FkZlZZJPx2OIksTSNrFgsWKFY4PtTM/4O3oP/x2fiL/l8jv+ey+Utl8MrkUW5nKWW8rP4sYavSS2KIn5nHCc2Hk/42mSCP80KhbwVCjm+dzROrZDXb47HqRULOcvnwjXos3QNuCv/bF2+5SN8f8TPxH/5Qs4KhSKvhd+F/0t1L/gcrAmuHy/i9saTiY1GE64H7g2fj+/hGuD9uYj3EX5SfqYZliOP+04nluKDIq0N34tr4h9cHV6nFgXXjLULL+ge9Ra9D7+Da40HA5uMxtw/3A/ex3XgL+AP3ZeuhRvBf+f7JhPfO+0ff49/07VhT7gfhnvQ+vkH6H3XXXlZin/AQoSbwmJO8Eu+ALo5LeBgMLTUIiuVS1Ys5PWlMAgsOi8QC5KjweAz8YPX8nm81xcAN4F3z9wEvgPvGY1GliSj6YVPUm50sVDwzXEDiXI2TMY2Gk94Y7h2bo4vFjYlGNHsvoR74bXmcGiK/J3RaOzGjAX1/eN73CjS1MaTlN+HddA96f74XW4APJC872CMk8yguAFcK72mA+Xvd8PgBvnG81rxvzPj4pHwz/PrCod7MrHhILbRKLFSsWj5QsHvR+/XyoQffcck1Y3KEMN1+nW7IdGh8DDjEGnPeF0zByW68ar3plgMnHR84Hgy5qn0w5xZOxY5dgMqlop8P78g80C6QJ5KbCpPnYymkM9zoeUhdHp5DTi9uLjJmBsCI0oSWL17hTSV5ftpwwXis/KFPDc0Hia+CDrp8oTa0HD68ZXa2Kl3CCe8UCjQ02ABxzSiiAai69Tv0AvxHuURaUiTieWjnBVKBewE1yAX5S2Hg5LDOuL7dbjScWJROra8TazAU0wXkXm6zNj9oMJLZxuEa+C9aCFhULOeSh59ah24xuFgwPUrFouMEjqr+oTwE6KGPM7UMGUj4Z2pH0p3Orgf7tWExqTt09pEN3/sd2hEuLgR3JafSLpr3FAu4ikdDGIuYKlUpKfRCdRmyevKcPBnWHhuaF6v60ehTL/lbhvu3aKfMWJ4A532cEpwDdjUUrHA34YXooHwPrQpuP4Cw48MWeEwdY+Bb9GppoHl8wzH4b55yiZmY4YtvCdPg88h1EV5G+HQRkUbpwUbpzl/DQcFJxW2pEWHEVqqhaYn942pFCa2UoutHvUtH03kkTxkc+0KOGhTQw+HzB2Nr17OIg+vL/EqMw4K19Dv92yUjAyHHcY0azwBmyjcYY380PgBD0akUDj1miGEcpl8XXGffP2Lf/17vB7EPHggeZPgkvH62Pr9mP+Oi8rCkpuCrFLvx6kOBiMvPL07YKKwSMQ/PFX6fHzm1BPKgOQ2hVu0McI++LbBcCRMAoP0TYIB4UZw2vE7o0lqyWhk+XzBSuUy7srGad6iQtkmuZKlubKNLG9jK9okzRnODr4HLh6bG4yei5yd1xlvxjfIcHA/8OCwJmE72qPe4Z5N75tYqVSwHY2ezZeGFhEf+ecHXOSGrpDhV8HzBnzgoQ7/m4dRXoqH2b0NDjj+Puj3bRjHNCL8F7BXMA7+ThYJZPDCZn4oJjikDg+Ch59xBoQAjpmjm65+b4qbo/Eg1MysE05/fzDUBtKAFGcDlsGpxZcyLHj8Dp6IF81TDRAqnESwy5Ahw8G/D5PECvmClcs6MTTmsPBpyvCWz0dWKRe5cP044WswKIJaX0AA7GQ8tgcf3293fvshW1tv05jwWq3esFde/PO2d+9eq1Zrfl0e+oClHBdwq4j+p2FjPBppo4XQFaIDGHVMQWzhhhawoZZJr+OeRgmShZHwVzKyuXrJzthuVkwH9FwhLBGD0aPP7IWvswC31pKH0PEKX82iA75BRjXodYkvhV+LMrSZ0DY91EpQuFcONbgP/r1KtNxj+Z0KXCvMRzd+5DIYZBY6/AAxA+n1cYNmpUqJm07bjxRfkSHhT77usVrgOCJu4elE9hWyoQkyFwFOXGCpVOJmxfGQryFMhotVZoSQldA7VislGhnCabc35AnKeyAtl4qWjMb22E8P2adu+AY/GzgqQfxxLIUQB4OHsZ9x7svtl37lX9kojq3XhaGlCr+KH5bjgcAm5biI+LzMoxAsB++jz4eBEUdNxpYQo+EQjBkK8YNEAfeDNRoOda/EFjgg8cAu2LvJNpe68gQCcA4LpvhEYR2XN83mZDgypJB1hY2d4prI+t2eDYcx96lMjxwAtuBEiBxwNkgaQgTg/XvWJsQAzzPyX2bWooiF67jpqstpmyEk4WLxYf3egBcIKxaMcggWUHvIWvxGggdSNqNUFj/IEkIqj7gP7wbjKlcqNKo4jrmowieeMfj3AZ/hdJBKKBT4uzFiPT8Tp9qIke596Kf2uS9+l3hucb5ux29dtOWFptXqVRpBPJzYcweP2TMvHLJkPLGFxWW79H1/aCfsOsEOvvCcddstumZlIMJF8Jm4DCV8IbTCAEaWwjulMJrYJqNEhjQa2zAZ0XaIG8YjgX24fMeJSaIQFhIKhsrx0Bbnq3bOiTUD2gsgOmR+uMcMJrjBhIOuEJX9L/3FI0DAqbinQX9AwF2pVKxYLioEz2DZcIhCBob7maVtglGSBsks1ikGWM7nP3IZc2ak0fhFLGavJwxUq1V4IkNaB8tkigt8VMwzlQwpMBYb1E2Uy9tkgg2OPH02S8cCxXLtuBBjeMTPME5krKWpu9V34r0jrZG7d5xqoAC8dxgP6dI7/cT+7KqbGCJOP2mbHbdtxarVipUKRYs8ZJLvimAcZs/vP2r3P/YsgfWv/Pq/tbf92m/Y/ud+SgyBkzYaJoYQluDvo4ReTpSH7gleZkTjGfI1/af3hMyO2a2f3oD/kM1lxEHghBgBcsRuW1fqtnd7EYvl+MQpl0CThKzNM8eX4I7gkQJ14MmDwpVCUdzvWzIc8vCWK+VpWCMnJt5LdI3v0UQHRw5BoZnZbwiJISzCO9501WUpFhQnHYvdbvd4U5VK2cqlEn8RIYxpK1waLxQhK8eMQkQiSMiJwDE82WhEL1Msld0LAUjnuDm8EOeEcMLomZJRllJr0XMMnfgBeYbQhA0uEH/hOwLpObY//chNNMTTd2+1XTu2WK1Ws2Zz0fKFklJusmrycEkysG53w1qdvn3j+4/yc3/57b9pr3vDW+3A/uet321bEscEpKNxQsMMLjgiJiChwbSdf3dykgvrVAWzsizkTVPzQESGeIK109oqJCLUzTVL9vKXNUkHCKAjZMgj6izJsEJmGzxKAMTBJ82m7dkNEGwPLB7G9EjY3xAxlLgE3sXJR7+PwGXhLThAui7hXWG8yKIv/Z/fTZVdTOiBsHAIYdisl5CP/j28mZnsABhIC5PS88Cg5DEiyxdLPKm4bxipTmdEsAv3D2+GcIf3jxKdZlwfgTqyLMcO8H54vVTIO8jVCbv5jvvsW99/1E7ZuWInnbDdVpZWrFKbdxAvkMyFcvxAb8jF3LD11oY98uQ+e+yZg/aKCy+y117yeutsrJH5haGQ1XVwjE1WoilOCwcG3pb3kxmSp/nBoGZTZwe6WGdgEyQWYvCVSdGLeaazbVPdTttRsTywJw+ccIvuRaA7JBM0ZF6nww1uDHfI7cmNOFAx9EgDG8QDq854pGB8vBbPtgOIx8FnpCoKloRKgrsnvf9Lf/NfUgDCbrdHMI1QoZRwmuqzBOLpq7ggnQpE1gLCV6oYihCFG4WBwAXif2PBsAkwSp6sPE4gvIJOOTxaSCuVJimDgzckV5SDu1fGVilp4fH+fQeP2SdvvNsm8cDOPOV423nccVZtLDksmM1wQknBF9Yzr3QS25EjB+2hJ/fZE8++aD//mlfb6XtPs9FwaONRkrn2zJWTgFWajg3Hn9xUP0ABxAejCO/NuDs3wpCCy6vJs8iIED7HPGBn7F60Pdvr9NxMXuCBSAZ7Rgk2OpRlAICZLYo2IQj3xIYBaiakhawaoRuHpVKFR6pkUJtZnROKAcJgj4G3+f0E2vLITDh8v5jid7t9bhrCF1Nvdy7IsrLT4rFzWgvTCYcRBGIQDCm5HyfZYJD4QSwm6VfIMx7j7zBcLBo+j6B6hlPiYo7GNGhcTK83YIkFGRoMEgb4je89Znfe/YDtPWGzvWz3Lptb2Ey2OCxayAoVemXAwe2Ts0IIHsW2euyg3fvg43ZkI7aLL77Itm3Z5Cky8yiRmDBoxznEBvQa+nfZhkKYQhlZSRGgfK+y0oAJM07HDYL8kqftSZKQk8sV8vbmV+60ubLwCq6b8MHXOmBGUUryyiqzOBTIFzKOJ3y2skYZIa4bHqnX6zOsVatVlqkCJsKfDFUOPUKqz8M+QcadY4QZDpFgpBZd+7/+YwrPUamW6WID4g+FysAl8INhCJ6VMSz6BgUuJVABcvcTK3h5BNaNMImLIePN9HFscT/mZ5CDciPCe3Bx5IaqFRpMfxBbraL0VHzLxP7ib75s0Whorzp3Dw2oUKz6AVDKq8PgJCiZd5VVZl8D7zUeDW3/c4/ZfY88b514bG9+y5uykg08Dmt5cOm+6fjfgXxUNBN+Ef+iEBRSb4ZnjxWzxCmzN9z/MFFi4YQhyTvSJgVrzjXsra/YapWCqYrgnj54COBJ8lce8pDQCDjBGykZYlYVODoP5aFGht+DR4IhIRGp1mBI2dXqvma5IR6aKQGKg4Trxb5Gn/rzd6Sss8BF+mfgD4afQOYhRGFxnArgtYYKNmI8MI17DgJfR/j4QOAr4oDx2HDScGNgkHHB8FD9QeJVcOADxFxxKjghMCRgJVxsuVySe09TW2/37H9e9QXbs3PFzjx1t9Wam7V+NBIvvZC0A/AXk57LF4QnHCfhnslx4dqSvj32yI/tvoeftkKlYT938cXcBBgPTiSMNhSTQTEoOQhRwEO9v0ZvJMrOMdOIB4TZHbivmQIzqY+w5jR891ioyxUKtmfXkl2wZ5EcFDxcKG6j9CG86pfhCgN5HS/qZqyx6ptTLmzKouNa6ZG6PUYIUCIqSnnFPxhiIFiz4xMKw0blQPS5K97tPlkYiOSTL1AoQILcY+UaOAgLysWfVugDxoEBISTCoEWyTZhSIoyRPU5w8oZiUIuSK2xstKkMyGQVkVmtVlXKz5AgxrcIwtDJy1vveti+8/2H7OVn7LYTd+2yXLGukOAcFcA6gSvCGE42MZ6MC6cc16M/9T5cy8baYfvR/T+w7z7wlJ1x5hl23LbtNN6MTFTssCFreFIMhIo702JmL1MCUqUbeRx4b/5vB+UkXPE5ofANktPrZ0xO8D3DoVUrBXvdOVttruI8JPAi7ollKS9qu7cIRh4Kv6p7enIwJZOm5Q//Pewrqv+ddocHF2vPpIbxWhV8EaFZ1MwSFWw01+H6j1yeMt4j/PgFBuIwpHPiDgSO8Rq91gxjigVCgRbsMdwiNg4cC8IamGnEeGKjZESGGjdIbJSmtrHeZp2rUpbxAfsgDFLjAn6pULDhEJVwVfDx4X969RetHE3s9JftsON27IaVOD6DtwENUJTnQTjjqZWxBM8D46EB5UVi6t9zdviFx+3LX7vbNnojO23v6SqyMkkI50wUwxiYJyvhaIGVTYIfQpxXKFDowXXLcPEnDlD4QTlmcXnF6o2G0vdCwXmcqsX9nrVbLSuO1+2kuY4lMSQ48OI6gMKhKMgGRlRYRz8K6YwWXn/Ua2LEM6Y7gGji1tha6+tWqVSt3mxkHpKHyOGJoI6SCYVvfVd0w5WXpaG0L+t1PMH0Gt5HPA2uqlwucONxwzIqLT5OG7wJNrlar5J0VPgSXYBNwpfCE9GwKiXeCH6n3eryxNRqZZGXeWyGezJ8R1H8VQitvUFMbmjn5gU769STrL64TR4GxgBc4NwKTmzwNsF4YFzh7/x3/980Ir4/b9/7+k129/1P2Pbjd1utscAqPg8FyileQQ84UfXCsFHCC0zjqW+SZAXsOg5MpVyxUkX/lctVqzeaNrewYPV63aqVKu8T64kaF34HyUan07GNdtvSg9+3+Ng+1SlLMHp5WHgz6g08m1ZmKA/J0pFHD268e6UsCrtjCeI7mAP4sVarbbV63erNpnNYISuF6gBwYsqZCg9GqJ1dTp4oIPASuJscPI7KFggnKHiWSzjZU5SILw96HNxMPx7SDddrVfI/AMA0ohDOyHTDhWtxh4OhdVDXiRN6sFq9Qp6JhOZoQrxE/Q03V0AR+OTg4XX72N/daScdt2xnnH6mFSpNGZh7FYZaeB0Qofhd/h0bBECv1wtFGbbeK8CN38fJBdl48/WfsoefesFe9do3Wa1aY/ZCph0HwD2BNFjuxbLvdK8Hz5OHt63QEyOUIkkolyo6VDCsUplrVatWrUx+TfQqyjjK5sQh4Qc1vifu+oQNB91MmxVoCHpaFwfivfwdeAlwOix0FxgJAvBWdjglM8PvBKiASNFab1m1XrP63Jx7WBcpwtcBJxKb6ruYPFx/5WVpKHxKgir8QktHWggvBGsPco0IzPOY1o7Qg9tkmHJ5RrNZ5+JiM3BhNCICa2VsMDB8OrxSpwMqPrFKpciNonENhzaMcZETFl6p0IMBOcbC5t542712yvGb7dS9Z1qpXBcDTuUj+AxtCAyFJ9dVfvRCfE/eigixNJ6pIckI9btPP/IDu/4Lt1pUrNlb3/Z2m5ubz9h5nGgYRqVa433i8MFYcP34rlqtTjwIb9SoVa1ZrWUEKsMcALRkn0oG/E+8BnwiMZ8ONQu5jAhje/7BO2xt36N8DXuEtc94JF43QC6oCCkOSO56jYxGxiwNa6+Kg9wmTYjXIWJX5CX2c311jQbfgEfyaEPY40QxnAQhB2zlsx98ZyrpqVFuoSzMFXxglXEBntbDGAQQU4qjsElIU0cjeKWcVStllimwCADQuBFkYqo9qaJPDct4wmIl0ksYZL1eIaDDF8f9IfEUFgpEmEKnKuRYjHvu/4ndedeDdt5pJ9jxJ55quVJVjK4DZRmOMkIZPmpoU68hr6SSyCwAD5gEfx49+Jzddeet9sjTB+3nLnmzbd+x05a3bBUx5/4c3gXGhBAOr1ApI5vMiXxFclCt8r3dTsfiuG9l16KzHgd8E+WsWqtbtVaj14XXKJX1+d2uMNAwGZIUPHhwvyXtQ7b3uJLlUj/A8Gi5yMbDIbNIkr0QoDGUhexZsl+G+lACyrTWzmZ7KRZIh4br2SXWe+3YKg1pfnFRhPBIpSAUzclkE2LlYETvSiGUCmQWmWSmpFMGFJYaOJYQZxnmKPoSCUhq3GMxC6eRwDNLKslIyr1cRIktipyohZFCRwZXLlu9AY+iguxgMGB2BsNSfJ/YoB/TsL5yzwP2g/ufsgvPfJltOm63Fcp1xx8CygC4IVwJl0gmSnzkKb2AdZGhjum/Z3IqRSDrSe3H93zZ/v6WO2zn7pNt7xnnWLPZVEaJbCYe8FqZtiPjIpPrsheWHNSEgNIIyo7JaEhDIX3jRcxAE8DI4aHEggdaAaEzCN3kOXBfZ+/ZZCdtb9BzKITpGqTAEI3ATQ1JhXsQahIytcXU09GDe4E9FIwzigIa9sHAVldXieea83NOKyAzHdkoVv2QzuSGKy9Ng/4n4JFAJEr3PCOFdZUhSxr45UyuOhUtsauBmY88Eo+FA7tgxWRRkKEVi0r7kxEJL4nL0bkQExgCR4TvR5jDBtx614/sqScP2MvPOtkWt5xAI6LhhGzL8QWMpkAGXmEqYCRlaTNpPjNSYaPwH65t/fB++/pt19v3Hn7OzjvvfPc6wk9BD84KvmdJNByXULDGpiAR2KIswwvZTdAVAbDTAKgCANGaiKj1QqskGWLB8b5XnrnFNs2JQ8M+MYRBSuPcG/kk9zril6aRK9ACGXPtSZLwUqjVTXkilGVwLatHjzATnF9CYbtgOXirCM5Beq/oxisvpRECzAYaPWiCpFMOUVMXE9pNWEbgFaZWdMuf9jUEzklcBourLAdAISmvEGSdCGdqERoTVOIiyaYifJF0FH7B+2BwKLo+//xhu/D8021xy4k8dQKPys6Ad/AfPSP4oAKKyZ7R0NimoewlmGhGHx7oga/d8HG7/Z777IyzzrOlxXkvLUzoXVTR1powW/NaIcOnJyA6lDPNBM7tcJ1ZWpC2KhmJhRevJFyCz0QGB1VCt9Pm6yubttiu4+ZtqbiO1EweiXIXZdHI0lTTC8ViYbDQxMBMMrRRUY2RtQDodeIz16F7aMMHwLCPHT3G7Hl+ccGxJV0xa43RZ/7ynTQTAU3PChxuBZmH1kRao5AqwsCApcLPVN2oVwJ6D9T7tD7mpQKGP9WzmPnAmJCRsfcNnxvZIB4yc8Pvhs+85c577fEn9tlFF5xtK9tPsjQS7lGIwt9LriYQDqLMpSjDmeWKRE/MhLMgSfUqOTZx7cgB++RfX2XrnZFdcN7ZFrmnDEkq1gxrIGOV8U8F+q69dmEdvZIbxvLK5kwGMqCoPrG5+UXeR7latebcnJUrVW5SrTlvmzZttsXlZR6yh75+jU2SPjVNBPBoOEApCQRmMhIv5uJ86sOgqJhp+ZqWJULThLI1KhVnWoF4SJzrAo4FRjp08IjVGjVbWJjP5Lm4xuja9/+nFOBZVXnXrODEelmDMs4RSg+i97nJnh1QyuHCr7DJ4YSG44hQCYEXPTK7IJx2N4VEpJ8BCDJLdIEXXCxuXkIqEJEKn7fceZ89/fR+u/CCc21p227HQcq0YBiFEly9NjWfD2FMnmjKBwkHhXpaqBmGVJm8Uy5v8aBjN1z7UfvOfY/amy95rTXm5y3nnEwg7MQ0F21l8zaCYODBbrdLoA3iDniiPjdP3qWYSWPytriyYiubtxBc87QnQ74/ELnZ6fyZvzx412cs6Ryy8TBWGQmhrwh+SaUlZE/FClhnV0fAuBgiAbCFvyitcdVpaOQMtUE5iaAZQpgVRrZcgcnSkUOHeLAXFhHaUFYyiz71/v+cwiNIP+R9Tp7jZ/1sbiHiY8C9uJFRhyzbFgkpNpMSyqnKRVpcby4UqSfXSU2yUwTslWI2J64IuAgeRDob8TP42Nu/9SN78OFn7dUXXWCbd5xMHglGgFM8m84T38xgn5/1RNKGy/OSvHNddagxMfWeTOyhe79pn/rM9bZz6zY7/9xzbGnrNiuWKjRwGEBjbp5kISS28wuLtnn7cTQOGD/ksKACQpb5/zOMf8rrh55/zF546HYRf5CPJAnvczJOuH7qfRPnpTCr5AWYMjRiEKr6/gAG0OO4Cgn0AIyNmbT3IHItwB0CbMexHT5wgFnp8sqyQttnP/juVDUnxXYuqgvuw4LidWqVkbazcKkLVMVavxdKJBmOcgF8JhN1qSXeG0JbSDJhziAfcaMotOJU4bSolAJ8I54IhnTHtx+ye+9/yl5z0Xm2dddpZJSxqeS4vDUmEGxiqIWXsIDBQ4X7DNlc8EQ8ve7WcWM4Zc8+/oDdcN11VqzN2+//wR9xsZGKL3m5IrDXYQ3+KQbxz3lvMujaT779WRt015SdJZDZSNsk1l4tPwHjwNCIiRABEBF835iB+2EnpzRT8WfJlsVreXTKQjxKUIozHNrRI8e4j4tLCxZd/+H3pFhgNv2FvvPQvhs8CvigZGTJcGSNWoVcDzsDhBDJ+wRl3qwacnZTWOgjIRlRocjWaGw6N07Ctg5KIJExU8P1wKgGg8RqjSoxE7I7VNrvuPsRu+Ti82znyWfTiGgsVCJIjcAw5SWNDPvQMwWGWic1dHVk1f2sg3eqItw4dsh+ePft9uizR+39H/iQzS9K+BZ+ghEFdvmfYxj/2O/MfvZoOLCn77vZuqv7pap0fRMlrq6+QGQh7RA6WQjAg4rSZwzQsyCjdE4JRhOqYV5vmwJxJVhBkIZNApl8cP+L5Piiz1/5HmIiVo/JDqvYCjeIjabGFm5sNLKNdt9qVRBsqmKHHitsLuJknhipwHRAXgpSUImhkKYO+kMfaDCxCuJ4CSI1hQZcGEBgp92jhcOQ4KnarQ6LuqwltTv25LMH7PNfvtde+6pz7cRTz7NCucrrQ0YWwhnxSs4bCXg6Fdqm4UtZIL2Ne54MFzmlEYBm3O/a/Xd9ye6592H7rX/3DnvDW3/xH9zzf8wTTQuhL/31f8j4wmssU4WuWjYLIjSN7OBj37L2oZ8wQyNBiEOMrhM3InpkQhC8DlJQmR/revTyEq/hd2lc2uUsOycEotYqsQi40vFylCuQcER6CqMa9Pp28MCL4olQwwmhgLEc8TMXaYMZLOUV8OWr6x2rFL37EliliMbDspUgGgs9UCTPlD6ieEsMVcjTm2FRQDiWC8juVPfh9+Ry9DTtdpdZAkRZ+Ldup0cjrNYr9FRHjq3b//7M1+11rzrHTjnrlVao1LJCK4ArRVnEeCqZBMMJmRq13046yti8z8tT36B65KpHZkm/bweff9K+dMst9ro3/0v79X/9WwKa/8SfnzWWUNpARgrWH2sFdrnd69kA/WmpWX/Q5wHB9aKiH8dQI3atOT5sc+ODaoj1Qivxi3fTkgfzYrr0WQFyhAxeCYy041oviR6DFir0o4Voo0NItpTQRiI9rCV656LrP3xpig1GexCloDEa3SSyD6l26KjEhR45tmEFLnwk/OINcYzPLqcMYm78HutluFvgVGR4sOD+QJ6o6PIHMN4Q1E9Sa7U6PB2NRp2ZW2ejpbCXz9uw37f+MLE/u/qLdvG5e+z0l19steayhzOvxDuZKGCtFJ71tDDexsshXDwC6iDoD+wtcKkE/km/SzAJY7rl0x+18uLx9tvv+29Mw2d/MsmMh38WQBWZM/EAACAASURBVP0N+JP9aE6jQIUwSEbW6nRtbW3V1lZXbW3tmCHVRzmh1+moUO3Cv9AOjUPebbdtY33DTtpWtYvP2sYeNnF6ntxgLM8g5lpREUBqxPVAPgchCIOYAHnSgoNEaUeop83oyQIlAD5OPXRYH/Fw41Fs8E7R7Z/4r6lEZVLPQYbKxhgA2ao8BE4nM6ZY0g0sEuwC5Q6FBSw0irFwtxq2wC/zzlqGP9cewyX3ej0WV6VeFD+VWo4L0O70WPJoziH1NZZAQDjCCtE7he35k6tutlN2bLJXveaN1ljaKi7ICcVM3uE8UJYsuFfCKQ3pObOyjGTMZYXLwIt11g/b3NJW3stNn/iQPfjEC3b1x6+15ZVNWQV7tqSAkI+281avb/1+3wbJ0Aa9nq2vrbKbt16r22AASWrPuq0NO3rkMO+p22lZv6chDPA+7IGDaI3iNGxUnpmsRII5O2PPNrvk5cdbtYKUHV020wZRrDPWEfeG4jcOfpb4+KQWZW3g/NA9gyKvi+k4f8pJZ3Y8y+SC12JQAucWSEn/t+jWv/7dVNmX9L0omMJgkBmhwIgLoagMLcydDrMoqv1H4idQWshYUG+vnmZgYh05gMrn+0CKCRfLel3OiKX4nVAHTCY0UnjCer2mmhkMrl7ndbTX1lnovfaWeyyNJ/bq173emis7MpIx44cCuOYBAP7Rn+qG8PLGjBcKnAozHJ83MOxvWK4A/Q+8TmTfuOVv7bY7vmUfuPoaW9myzY5ttMjT4AeGgY2HI+73unbo4H66fWqYu12LB/2snAOjQUhCeGIVnEOzxqzHIV2X4mGqqBRYhqc2jYsp5O2E7Qv2lotPsmJuSquwzBQ00WTKJdcQARsaIagkVBlqJmmaTeXljaTdhveRAs0bHN14wDlpPYWrops+cmkKjxC6N0V2aZwMfiq1ivMQ+t/ozwdmImTwfibGX6+VBd4F1s0mRmRinjqHGUeoWKPaXSqiEi5+h58VRQTSkJ9A7wsj7rRaVqvXGEKACeAhH316v331mw/Y6199oW07+XxmZoH3Cex1AMq40ZAFMs33gQkqbUzbnwIHRq87GVmvvWaNxc0C/Wb21IPft+s+9zk7+zVvsfmFJQrGQPm32i0aC9EEkpJRIoNip69EWwSj5MNQJ1SJB6EoDLmgEoB6JQny8Z2qn+WtUqtSZjK/sECmeGV50XZuatpCdNgKOV9jJ2LJ7wQdGCiSWEVrGhM8C3XzaoxQqMizkzeEX9IBXkWQLBiT4sShMTUCSOdysPGQMIG46u//6p0pQhh+GWUG/Amsgx8OR+CXgyuYsEc9qHbxgWox1uAqfjSLqsp6gmaG1ooFgmF6xwc0vfj3WgW4S3OC6Co55CqhN4InQp2t3+tzISCZgFfipJJ4ZB++5ja76Py9duZFb5Y+yMEkUv7gWQKYDmSiALdOV2geFB80xUV4fdhvS4VQb2bC4qMHnrNrrv6QxfmGzS9vkpccDHi9WAecKqgToFwAmyyXHxCIABJLFNQ36U+Bfkw8wUEV+49MdK7RsEa9atu3bLG5uSY3vQFvTIFbZOloYIMjD9uwD7xYsuGg780I6kiGQwhNFaNkSBxKvsy5JHTwTtDz5h6bGIRcjQZTKJnyoRyjROpOSRAy8E1Dd0cSXf+hd3PcHkoL2CDS4fAqPp8RYQa/io0GIyp2U+k94v+0iU1AG7/PTS2ii0JtMfhC4CRtrhYbV4DQVK+D6g/twhJEIeQ16jXeJHAYFgRKO/ZldfpWKOXtgx+/1U7eudVe/aZfs6hUFi4K4vtgUM5mE0sEEZrPUWIJ1E/wrBHh3pJBz4rlKpMLURyRtdaO2DUf+Qt78Il9tv34E6UUxGn19Dnoz8FO44DAGFhdp4CtQhXj8vKi1SFeQyID1WO5xE5UlEjmmg2rsP9LXFYw7qzD1RNCFm6HXRscesDGwx7fC9wUCMdyrWHjBJgoxyQJh1hG5bpwpzoYpbwQHBSKbGb2/rQs/XdBICsD0LLDyHJQrg4zKTJHy4BLgCANNxCGTuFDBnFipUKOAFu6F9dJO7GF9B2Nj/gJxdi5+TrLFUpZ5a2GQ6WfKliq3AHvBHqg3qj6YCp5tG5noNOJYRLgjkDr5yQvxbVBuonF/8Kd91pro2+XvP6NNr9td9YOJGOa1slEKmr8TSh9ZKUN1yoHz8XX2djXtkp9IcvecH/djVW75uoP2o8eftJO3HMaQyhAKBh1GPjK8rItzDdtaXGBBiJdtbon6rUa/zeMfJYeIMD365OxBsXEdNrHz5IJlIwMu9bZfx8FappthDE1wKoKP0HlyZ6wrNVaAFkFaWjZc5aSW3KDDUblJS/IPKgVIgXpY/ZCeJtpK6LHu/nqy1MYAywMaT5YZVguWGUYEtJ5VK8h14BBwBuw1gaVYwqFouYDohiL1+jRKNFEGNM0rTD3BqQmF8F1unDZIBVVc1N7ULcXUyEZ2oahfkQI0snGyBupIR9+er/d/f3H7OLzz7BTXvELM1V6EYkKYcEDefu1Z5oyGuznjIbIsUgS92m0pUoty9xgRJ2NVbvh2o/ZXd/7sb39N37DFpeWrDnXtEatbgvzc5TCanOk1w7Ygdopx17TnhGfcOZeztkA/yOQA6FQ7V4kexM8Ucc2nv+h5Ux7AfZYEtYwiArGBJyYtXowgnBAhd8nFZ4U2U310qHkIxYcBKV676V91wWQvHT6JMhGols+9tspsA4IwHqtrNExI0wXq6o33HHM6nrXev2hlfI5a9bLxCsgH2GAEPHPzze4gMQ9TjJq2pbWkw0AbEZE+21i1XJJ1XkxZgpdA4j7E55eTnVNU+t0uvQ8HIKVz2uM3GBoh1ZbdtNX7rM9u7bZRb/wNspk2fbtmxhkLUH+EYhF4RAfzJVlas7M5yLrHjtojZXtWZ9a8BD9Xttuv/HTdtudd9sVV3zAmvML9EY0yDBAIXMb04GdIRyqj2umVWL27xmrpGx2tj1bwMoX0Rns0aBl7YMPWTRx74OQhlYsF+0Dc8JYOJzVSUII7DXyJ0z9wMQVsNFKkJShS5EqCgBfiyzRNUeOI5H8BFGbsGXBoi989PKUE8i6A9WsgGV8tAxZ5CAaA4iGpJVyEPWGoa5Fr1Us0IsxhPn8Ihqyp5IwMhZmOXAKGuqJzTVVymCWwqJhzjY2OpSHLCw2XUPuI48nqTWaDXkips0xW2c++8XvWL8X2y/+8i/Zpp2nZPWwTDvtKX0AkMQ+jpPC8ANmcQSSOWZRw0HHGgsrLzEivCHudezu266z6794h33wig/Y4spmfZYnFTqn6sUPo++y45v5mGBIgcKbep3M0WTGFV7xgaWZhMxs2DlqvaNPcUAW8YxnVbgelSU0xiek/dgr1B7Jx3l7NJIChf285SgGLFKpCAgCUB3a5RGhVALRvKaQEGStRkzxr7qMpfiNVp8epVYrUc/M+TUYEwOWma2/UuFx5rUTjN3egOsE0gueAoaDkEc1nXfSUtDONiRpgzq92GrlotUofZXcgA2KyZglDmzKwkLDu0s17gYfiHCGpcf7O52eNRo1u+O7D9v9Dz5jb7rk1bbn3IuZRahO5jIPehpgAAnQYAwqEE/bqVUkVu0o7q1buTqfDecKHbXYzuGgZ9/56s124y232x//0X+3HSfsDqNrBVpfUjSYDVBTWQyZ7dmgNTPcdGqEIejNGBgNy4d7osev9aIN1p6hwSgLVGMEDmWpVCZvBVwqeS5+b2z5Utm5IUmWqaocqZmU2fiM5xIPKP2RWsf8up16QGKEhIEqTFwZgDX+2u9Db2LWbFYZ2nDRwCVkYNsDW11vWaNase1bF7np2EjgJHWDyFAQvUO3CG6OJQMXiVdKBXoaTMKH14LRhf50eAr05Pf7A5tr1tlChLAGrzpMJpbECfvSsEjYiI21DRphfzSxqz71FTtn70l24WvfYpUm1IHSTIfGShVYZVih2SDTD/mALpKlKbzNulWby04BeMbo2x732vbdr9xoN9/+Dfudyy+z0846ZzpXOjMhN4WfkcFMBcYyNYUUF8IwckxnEen1qccK4UyTXjFga2Rx66D1V59x2YoIxewJBOwU1jjCYGBIZMK6qHEisTwyaFN3a2gBU09eWTgJhCfUHcUiuS8KBgMu8llKzEiR+d300fem8DZoJMRiz83VHLeo9wuYBxIQbCiaCdGpCncJrgY1IYQpzq/xrgl1gEhqqWn1isE4KQh1KHdACUBoiYwNqegYgHpAcN6sqy5FxV4B6oGU8yOBuQRSjfWjSZq3erNqn775bivlCva6S95gSztelikcFWqkOpT8d9rDrnZx90YezkZJzA2qNOaz7gkdM5IBNui17Z7brrNbv3aPvffd77TTzj7XM6swDMs9jhdFM8Wgh7iM+g2FTtkQQzzrVoGrUaEhk/SF3jAVWCGHSax77FmLkvWM94EgDXQEyd0otSE6Y0B7UE2Bjow8OTbWQtlICWkNtN8+OcS0xjxofNSG9ofVBnCEONBedcBrYW4jJqrwvTddLUzU6fZZQmk01MGKBkK1umhSFm4UXqdaLUuglmhAOjwtjAUDNQO/gXhZr6rfDF6KHbL9ATdjYR7dGaEeM2b8BWAf9Ia2uNigkXHTI3xewdZbYn8BrjHkCoYFDwg8BmAejyb2yevvslecdbKd+5p/QWF+aBWais0CFgqgWoL0oH1isXXQZkZTrtank9YyzXFq3faGffXzn7av33Of/fEfvs927D45q0kx43HDnw1k2d8z5b736PtTBchozwzMYqXfMZWq/mpgVBjUNN7JaGBJa7+NYvSmxWS08b7gZbmJSPkT6eGxXuzI8NYgpfnKzACkYcQwLvA++FVlX+phg6eB6M283Qp7NUbVHuEN+At/g4b781dfniKthydQwyBm+akQhw9WOMbksrFVWW1ngKLVg0ciUnd2k5V4MyvjITM+j1HFQ0hFR/Qy6udHjanPIQ4kriCB6PTIVSHsaRyxJnRhETtdZR6VMv6txHID3o9KfzxK7ct33W/1StUufMUrbeH401TVd/Vl0BEFyUfo5Miq964nGnTWrVwDO6xZhiGbc+rIeq1V++Jn/8a+96NH7c/+x5/Y0uatroPy7GnWiMIjKGZfY5FzamLBYOhdWGz1FmgPdyQP3RuosK1Qhsp5svGCQQXLaa+TcaYqACs9jPsiQv3hNhDvY/YBanZgtznSB2OAymWK/elpRiMrlCs2igcC0OgT9JYwTW/BNBhwSpGBzGS4m6jblrXT6z78npRZFlLrhsBr+AHHgw0FXur1YxKPSL85rJMhKrY48UFKTvNjo4NEVqh+TEISBdd6rZJlb6zwozZUxszGCQeO4gQh1MHIalWMCYPoSk2RAM1obKTWGlma9/I3G3V74PHn7SdP7be9Jx1vZ114iZUxiMFH1KkcEpoSNd021PIykhGjkNurVm4uZUL50DbFiBblrLN+zK675kq79+Gn7cq/+kur1NEuDkzgw628AVEyJIWnUPrgifdWoJDmB+/CepSHr9DqIwNTei3EJCAM7U46ji0/2sg4S3wHjIndN06DYF943fB0LFcYvTY7bSkzLpOcpMeHZKRcsQkyM16naqQMYYAk5bJPWRERjTDJ0ksyUK0PtMBnr3hXCteH0SLiZwqi0OFvPGsC0EYmBQoAuEaxecwwFDwVgB8q8upo9VpYrkCPEWpmaj0GoMZ0MO+1BwhkD9aEkg9MCuHktopP8Ed7cUEM7jARg4LvQSg4fGSdNaB6rWRf+OoPbdNiw/aecZbt2HOOy2R9UEPWmOiDr2ZIR2wCYnvSb1t9YXNWdyNX4uEMWPHI/mfsc5/4mD360/12xRV/qSKmT6BXLPOJ9B6SwkEMRzLL33xMHyv4PsZYpYbpf6FMwxYetrSDmVaBNkrals+LHGZlwLEUyx/xICtmq36pQi6zbPTx+TAz1trCjANvkMChxh7gtuGFkMyEoe4IiVQCoBzmgjR8PwwNiozo7z98aQrQi5tC2qzpWbFVaxXGxnioZ57BY6iWBeZa016Bg1DS0HPSVFfRVAt1pFKxh/mMqIdhFqGHuCIKkYXwsBdIZdFDLskGUnow1sBoOEH4PIrX8hr8lAwnVq6q4Lq20bVaScMNfvzEPvve/T+1c0893s56+c9bY9O2rLJPDVHoqwot0z6GDtcELwSZbaWGcSohlAXJqP58/Ef32Ne/+mV78Inn7YoP/LlXxD3MzLTFcGKdZ2d8zIE/LCak8BrQIDaYjX/Ok9FYfE4i9kA1Oc/UOOgBIDmxQqQiL6wrGQx8ysk0gVGNUErUICuh7MMnx8EQEbJxcNhuhjmQbMVGE2pe4j8oUJHdsSphEipSzqxCfQhWEuOZRZ/54LtYO4PRUIyNedGc9iFxPufr4JFMFEhJuKZpFDnrDjTQk3ETY/SKSqeRirOU4so7GES/N0RktzSV54Anwg2VS17n8rEvQYsMo66UigYlILAR8BKvARP4MVggVyKtAKMr5VSgveaGb1q9UrGzTt1tJ5/3Gt20E4IhG2PKP/MaXu8cfsbmtuxmZsdF8U5V4iKmZ5F9+0t/a9/+wY9p7Jdf+k4WLyHrCAvJ/isXzasY6jSSe4ogKWFGRLAsz6JwJkCtQqiPayE1okyN03gnE1tYQEMjOBrMB3f2GWy/PwSGkzp8shkONdaKYQ6kLjifsZ4lJ9pFrUHwXpSQ4EVkxKihhsduTGBI2FvhNvJFiCYYXuEjpcd4SgCaF/m0PrQ245dgycUCNwcf3GyihoRRMMoSKMXAvGvPxoKOCJiH7KdrNenV/YEq8F7tDibWg6wUpxRmTBbymnNEfbRPH8P94Jqw8OvrPakC62gELHFhjq2u2/xcjRPGBoMRwSSywfVebH9703ds70nbbc/Je2zHqee/VJDvXa5SNPpDa9LU2oefsaUdp07bhYiDwpOWYLhdu/OGa+wb33/Efuktl9jPXXQhDwTSZG46qRCQsSgtjC3n+EjiLTdEgmxNWQmFXhzGIG0lbvLGzvAAMLLHFJYpNC1vWrACDAt1yVFCBWMIS0UkKRF06qgI6EkE0L3DUDUySEYFs0QIwubzqZPlio1Re/PZ5DQw1EIYBsWAh+9QSQzCOYkRGdLhua99/ztSaHeCgYDxhMwTs4OWFpoExDCcUNyDQXS6A24CBPZBUwIvRCAGtO+DDXiC/KJRC2xz1LFknyqwIpMzZmQDFHLZxeoT80maqewCQA3SEQa90ZUwrZSbWKNZJ8eEHqiVpaaVqjX76j0P2zPPHbLTT95pL9t7ti1tO4GLq1aiMOvQH8kJz9bvEKw2ljRxLYDhUF/DfR98+iG7955v2ncffNoufcdv2tYty4FVVIMfH3Wq4Q7qyAiPadCQeSkYNXQKloLSTpG4TE6ID93xCie+N5x64jX2649s8yZ00dYp5kPbEJsOYcTIlKEZmmBOEkb7lPh0ocDxgK5hQ6OXQoirXK8elI+sNsCjuFwW0RnaeQrWwtBSZN6ufuWz1Cqon4KIxODPv3pXikZ9FEVx2hHC1tc7JB05rwhgi3WlMcVN8FAwJKSNCGmwYABfcjPIcjhVTWWHoN0mEJ5MrNuPbb3V84JsgRlYtaxRJfTo9EAlixM9pVAPM5PKstXR8G4M08rZ2IC1ocNOEsh222TBsYjHNnr2d1/4tjWqZTv1pOPt1LNfYXXWwkJ70Ez6nstZb/2IzS2smGHQQ5g3HSbQsuOzZ49+9yv21bvu5b2989//KiUfoVcdWI0tO2xNFoE68j52eF5KYRL8JzUo536nEz5ignJc4MfZ58uF6WZuYdiwTZsXrNGoSPRWw5B0USZVZFlDhHsNxwILjXlFiCS4Fmqx2AAxsWqjKaOgXkpdJJo3BDZarCrZGjLToCPyVgIO5hMAvLXICVImSnjNRwSSscYGwzMkCbpcY4aN8MAWfDDibzJU7aw7UBEOfI2GKwn8woNgweCuceLx5eI/BIpxITgdG60e+SUcQgr9c6i9iT5H7MZGAVjjZLY6MRcP1n7g0AYHhC7OVXkK8QimWgVZmnTm1ZLY6dEkssee3m9fuOOHdvIJW+3EHVtsz1mvsNrcAvmtUFdTpTq1/sYRa64clxGlwjI+PSOXsxd/+qg9/fB9duu3fmwXnH2qvfG1r2SoBd2B+1PI8acQeY+dwrYMRC3MCR++zEeOxhpKhd/hkCxgTngLB/6hswbvw6FeXmqwRYtNE/5cNBw0pPuEMRwolrD+xVokw6I6WFkP7HY1P7xaZb0LBGXW5QLv7N3FMKhiBZqtKT9FiW65zOmyXDe5TcddqKkmxIjsgIXsA9kTpBj1epkbC20wfwHPgxiCoxhq/K63osj7igvRvGgsmlSRjM1srJNYTRvmANFHqrRaeKDb2Obna8wKqFMqAECXaaTCGHDRRVbtn3z+mG1erLHjcqM9sMmwb81G2cYRyMeBYYofNgmA/sWDh+2pfUft4Z8etjP27LJtKwt2wilnW2NxUybdxXUnwwHbghrLW3wihoq0MCJwMzixT973TfveA4/bwaPr9vqLz7NXnnsaPwOGgoNAVSaB6IhPhKQH9WFVDEssF+kp2MiYOr2BdXtg4fUky0q1IflvBe3jehwoD/RowkdYbVqZY2UABsl/xyajc6VQstGgR2MhgPbJu8Rg+TwzbOAW6uE5dRYZGTTvUk5gsXF/bESYjDnQCgRKtd5Q0yKzsBylviQvvY2aU0BcgqskYWLR7Z/8/RSeBnoh1JTqVTCUMiDFelXSEZdB+MFDcRBoOa/5gAa8oWZvpYuYMlvUox1ddy3iVVlJyHzwBEUAdCwu3guOCN8NzQtwGVNRhlM0B8S2utalcS0t1u3osQ0bdls2miTWanfZNYtTA4+IS+dU2m5sB9eH9szBlp19yi7btjxv244/0Ra37crGE0PeATxSa2Kc3PSBdCxSDgf23MPftSef3mcPPLXflhfn7D+8/c1ULKC5EN0utJfw9EFL6VHYZ+bUBrIr4AiJ85Wt4jxx9HK7T1iwsmmF4BY/GAYKA6qUcrZ967JNxgC86O4tEvzqIS3KjgGkWUno99jAOez3PLFBZC4JerQ2rFKr+eSQMCijT4Y7YLBhr6vJcoxEmjXJ7M8fBAhIMR6p9ohDh38DmGOG6Y4iuv2T70sH8cha6x1mPDAUnCCIziAJwcWgoDeJICgHIsdcadHimiCbt1a758+bV/qOgi7wTrvTJVZhQdUfBwmgzqFWbEFClwRO6IibAxCIEIULR5hA02O+VLG19a4da8VWzEd8Lti+516wbmvdIP+HRzx4uGXzTX0PjHR1o2vFKOU0jvufOmoHj/bsvNNPtM1LDavXGrZ5x4lWbS7axuohdm7kipClyAABDwatY3bk+adsbWPDvn3/49bpD+1X3/QqO/PUE+l9MYALYZcnEaHeRwHrRkG2FqkI1UNuoCkf0vuwki4+2AZDjGKuWa25xAOE4zjfrNriXMUKORRE+xxHg4bNiuMZhCIkD+kI2vaxlet1TmGHGhPtPQg7MC4MnAiTcDU1RNN8yS8REw2sgFYw3I2P1QuTSyB5YRZZqeqRC949QnY7X+C96D7F1DOL+/I1v5dCS4TQs7w8z4tHSIIldjoDF9hjjEqFaTRwCdwy62TeBw4DgbeAwdBjBQ2PP2WQ+MEf30ndNP6OEEAxXEj98wwF84tNW19ft8U5TF2V9a+1R7YRm21qoGA0ZP83sqoi63A5e+HAms03MCQcmGpkx9Z6LJlUayLHHn1u3Z7Zv2G7jttke07YxvACr7W4ssWai5usWG1wUeLOurWOHuCYGBj5N+59zLr9xM4+bZe97Q2vIGDmdLCRDAmeCB0y8KYaWCH5SmB/sdbAf3zd5NERJebxdMhdOzhRAzwMUnV4G/SnYaQdsjd8j0o9CmXsSM4ZO4SRTVNiDFVEo25JD7PAhUVxMHHf+H0YGRs+8RTxctF6Gxv+BGxJbnFNrLfhObycDKK2atyfJvYp1Rfs1swipv/Eyf54VPzODVe+J40HI1vevGRjPCgOhGKUY/8XNoAFNtS04FHSsQ1H6rOHJ+IjK+MhF4rGiQtzlw1PUi2DAS2SFypXK963NB1MOegNaLAotSDrwgLNzTUoQIdaQPzU0AbDsT3w5CE7a/cm6/e7nGo66HbJnyB2Hznatlq1yFIJvNyxdXhGySnwkD+UZ36yr20H1wZWL5fs+O3LdsLOLVaEW2BSoRnSErTl7Nn9x/gIKxykPbu22ttedy7BNDAhwhXcPk7r6lrHmk1kSJrjDe8AD7W2hkdNDGyj1SaQLuXx2ZFVinlbXqzbccdttoWFpm3buYvepjfQJmLTsFb44VMsRRLRILBn5H2GMfeHj75AllUsMx1nWEPzQBLbGCNhotQaC0tM/3stiO2q3Cs2FyCzZjFXngat0Joxrr5/Ps8WMp8wHYbCTy/cUPbjw9WBgyEFQe0MwxNwMuEVsKFrq61s0AIfeAf+Bii917F+ogeVgBqfMNUTY4oMgoVaIHnWX4pkulHegFYHsRQspwZ6KuaC+4FqgD1c8YhTJuBeq8UcjSj0ma+2evbks0ft5J2LxAkHDh5hAbAAbgojg491rF7BFNsSPUO7hdCh8TcQu2EjYUjDNLJH9um5bur3KtqmxaYtNqp872qry9Dc45N/zFYWGvZv3nQ+wyxwEBIM3B8YeOCubr9v7Tb+PtBDdl3vBJOsVfLWqKocMTdXtW4vsZ3b5rmWoCo0GRfanpotbd2pcJomfOw6YAPS7PCoL+BM1Bv5aPYx3gMNN7glf/w49UTIonps9AxPjOQMTMx3wgTbfpfqRvb8YawPQTfISmV1GiCqposwMBSgHO8DXsL8BMqOkfENgKuAtcBT5S267ZO/z/lEyL7Y4oNnoKap1RrS1eADYN1glI+sdzm6DWk8iMMtmxdt2B+w7YeL2uly1iA8Ak7QxlrLognGD2PQp2o6MLY8AeCxbAAABeJJREFUcREmxoLYlFGSVByOrN0d2OaVedXramVighdeXLW1Vsz2YXQ47HvhMEXqoSUcnxUEbkGJCQUlvmujg4q2JL7wbIePtu1Ie2QvthSWCMiB7/zZbbgOJBinH7/Jdm9bpCYckzo6vR6zT5xQuXvwTvJe6IypVArMMjW6ZcymhyoUDSaNFk46whiMExsDcR9H+o00NCvKl63eXGCvO0NIPmclDijT5LNep01jaC7M2aDbYd0LmSukHnxkWKlIOQ88EHg/bDq+g6MRId8ACAY5mWIQQ0I+CY6B3s4bE7nX+Gqf6g8j0rpCCWHW63SpX4IjAK4qA95AX/SVa/8gRWxtr20Q3CG2VhuaFs++JBdJ4Zlj6+3YaghNJBqNgBAnHi4SHFOnH9vifIObgNOP093eaNPdIiQB7MJbA8sAEAN8I5UlMzsxnmqA1GYdnSBlyj4Q0/cdaVk6HNi2lSZv6sCLRy0f6TFSq6sA70oGQI7BoNqd2KolDXFCvQ9tSPKoEUE4cAulJP2xrXWGlkz8KT9g4fNmtVLOCuS3VHiGcdRrRf6nlmd/kqRB2aAHBSJFx4GA12CnDIZ5ztV8rM606a9SBlTo2dLKErEK28NHIzt2rE2Q31hcIdHHx0ZBDkK6QN0wGPoArTmyOAyEAHeEA8gBDhgHXa1Yt9WmRw5NE2iaZP2sUrW42yZpXKQsRHsr/kd1NMpPXAaCiKS6LRwMnkzuSgWvC+Ig6WE+JYu+9PHfT4f9riave6oH62XGVC4yPGBxiHEqZT7QBP34jWaNHw73B6ksB/5DnuAPpoMBIUuDpeKzu/2hHr/JBUIjn57iBx6JNRlOBRnyz8h74AAGkTQfOLJhLx5etZftWOKNr6+3CLBBjB5b7dgCcMkYYbLAWtrqaseaDZRkQFGgUzcmPsP1oIYHHIBkYq4OERxIQwzeVAFUvVkQwAHoJtbwrG9pAYI6hQYsLjySHlcK48zb3DzSZj32AJ4BSUmzgQFcmPxWZogvlGrsTm2tQctdpweiKGxifLgxuLP5hTmbW9piozTPbA2MFRskKPsgoqX+BxuOnjzUD5NBbP0B9gSCMXA+sZVrVcIDbDKoBykfVSKhyN6fvF1uNi1NYj3yvLnAqMNCNzBnTsoCKTTAUAMvCXDDC2Ot2N9/89Xv5QNigNChFAS+gYSDBI03sY18M5ZXFtkGBK0JtdV45GelTN4IrCmHjAGMO0BFjQ3pLk4K4zdE5sPE8PwPlEaQIuqpkaILqPXuwYWObdNyM6tj4fGdX7vvKXvjBSfzidIHXnjRFhfr1mq17NiRNVtaguSWz3Cm54GBiCoQGMR3gnrAaT344jo9HYwJxcxGHQ/jM2vWQV0Ah4Av0sxIdOMiJIDkW1iaUz4DRhhZIyeCuFoINcOcWXN+3jptuPyKdbuYqqKNQ4yYm59jBkeyjpNE1HAIAJ0r69EMvYG8K9Sateacbdq8nSGIzRAwQpCwyNYKBYri+p0OrwEhpt/BqEJwdGVlz5R25AgP6o2a5TDdn2MJy2wTp5eBVx2CNlC6j3tCWQWUQbHatLjTYoYHVSO8L5KZxtycD7kCWYo5ALFFN374shTYAxs+hwbEXN7WN1qs7dBFohsVo3NTyTE4MS3GE4L6pOVhQOzZIl2ujAivwwOIihN302539KC4XI7fEyrauPHxWFQ6PB5AKtz58kLD8sUcs0W89oPHXrCLztjJeH5g34u2eeuCddptO3J41ZoNDeSCl6JKcwx5imQdoY17fg7eILLWhuZCArTGOMkMhQqzyMDKaLCcwGugV75MAXu1WuRG4LNRbqkAvPJp2ipOgzsD/sOjJVobHU554xMAoMVJ8eSlCr1Sp9Umw4wxOXGvy/ttABsVK/QqyGSR0cHYMJk2nytQpQlvjXApiW9EqAASEQZFPglzE/lgFxz+EcG02noUSQgdkCmzm1lPGYAwrVjFZ/TpMHhPmLqS5qwEw2H/WsQMsFirU/mI9QVPVG02bNTva/zw//Nw/xdbdHAARwppnQAAAABJRU5ErkJggg==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16162020" y="381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2050" name="AutoShape 2" descr="data:image/png;base64,iVBORw0KGgoAAAANSUhEUgAAAJEAAABBCAYAAADR5kYMAAAgAElEQVR4Xp19CdBkZ3Xdfb2v/z6rZjTSCI2k0S4hEJLNIjBbxXawHWwncVWSKlIJiyS8hDhlp+yyEzvYIIOQILERIGzAWpAQSAgkFiGxSgi0ow0to5nRbP/S++vX3S8559zvdYtyymX/tmqGnv673/u++9177rnn3hd95op3p7lcZDmLLJfPWaGYt1wU2WSS2ng8NktT/L9FkZlZZJPx2OIksTSNrFgsWKFY4PtTM/4O3oP/x2fiL/l8jv+ey+Utl8MrkUW5nKWW8rP4sYavSS2KIn5nHCc2Hk/42mSCP80KhbwVCjm+dzROrZDXb47HqRULOcvnwjXos3QNuCv/bF2+5SN8f8TPxH/5Qs4KhSKvhd+F/0t1L/gcrAmuHy/i9saTiY1GE64H7g2fj+/hGuD9uYj3EX5SfqYZliOP+04nluKDIq0N34tr4h9cHV6nFgXXjLULL+ge9Ra9D7+Da40HA5uMxtw/3A/ex3XgL+AP3ZeuhRvBf+f7JhPfO+0ff49/07VhT7gfhnvQ+vkH6H3XXXlZin/AQoSbwmJO8Eu+ALo5LeBgMLTUIiuVS1Ys5PWlMAgsOi8QC5KjweAz8YPX8nm81xcAN4F3z9wEvgPvGY1GliSj6YVPUm50sVDwzXEDiXI2TMY2Gk94Y7h2bo4vFjYlGNHsvoR74bXmcGiK/J3RaOzGjAX1/eN73CjS1MaTlN+HddA96f74XW4APJC872CMk8yguAFcK72mA+Xvd8PgBvnG81rxvzPj4pHwz/PrCod7MrHhILbRKLFSsWj5QsHvR+/XyoQffcck1Y3KEMN1+nW7IdGh8DDjEGnPeF0zByW68ar3plgMnHR84Hgy5qn0w5xZOxY5dgMqlop8P78g80C6QJ5KbCpPnYymkM9zoeUhdHp5DTi9uLjJmBsCI0oSWL17hTSV5ftpwwXis/KFPDc0Hia+CDrp8oTa0HD68ZXa2Kl3CCe8UCjQ02ABxzSiiAai69Tv0AvxHuURaUiTieWjnBVKBewE1yAX5S2Hg5LDOuL7dbjScWJROra8TazAU0wXkXm6zNj9oMJLZxuEa+C9aCFhULOeSh59ah24xuFgwPUrFouMEjqr+oTwE6KGPM7UMGUj4Z2pH0p3Orgf7tWExqTt09pEN3/sd2hEuLgR3JafSLpr3FAu4ikdDGIuYKlUpKfRCdRmyevKcPBnWHhuaF6v60ehTL/lbhvu3aKfMWJ4A532cEpwDdjUUrHA34YXooHwPrQpuP4Cw48MWeEwdY+Bb9GppoHl8wzH4b55yiZmY4YtvCdPg88h1EV5G+HQRkUbpwUbpzl/DQcFJxW2pEWHEVqqhaYn942pFCa2UoutHvUtH03kkTxkc+0KOGhTQw+HzB2Nr17OIg+vL/EqMw4K19Dv92yUjAyHHcY0azwBmyjcYY380PgBD0akUDj1miGEcpl8XXGffP2Lf/17vB7EPHggeZPgkvH62Pr9mP+Oi8rCkpuCrFLvx6kOBiMvPL07YKKwSMQ/PFX6fHzm1BPKgOQ2hVu0McI++LbBcCRMAoP0TYIB4UZw2vE7o0lqyWhk+XzBSuUy7srGad6iQtkmuZKlubKNLG9jK9okzRnODr4HLh6bG4yei5yd1xlvxjfIcHA/8OCwJmE72qPe4Z5N75tYqVSwHY2ezZeGFhEf+ecHXOSGrpDhV8HzBnzgoQ7/m4dRXoqH2b0NDjj+Puj3bRjHNCL8F7BXMA7+ThYJZPDCZn4oJjikDg+Ch59xBoQAjpmjm65+b4qbo/Eg1MysE05/fzDUBtKAFGcDlsGpxZcyLHj8Dp6IF81TDRAqnESwy5Ahw8G/D5PECvmClcs6MTTmsPBpyvCWz0dWKRe5cP044WswKIJaX0AA7GQ8tgcf3293fvshW1tv05jwWq3esFde/PO2d+9eq1Zrfl0e+oClHBdwq4j+p2FjPBppo4XQFaIDGHVMQWzhhhawoZZJr+OeRgmShZHwVzKyuXrJzthuVkwH9FwhLBGD0aPP7IWvswC31pKH0PEKX82iA75BRjXodYkvhV+LMrSZ0DY91EpQuFcONbgP/r1KtNxj+Z0KXCvMRzd+5DIYZBY6/AAxA+n1cYNmpUqJm07bjxRfkSHhT77usVrgOCJu4elE9hWyoQkyFwFOXGCpVOJmxfGQryFMhotVZoSQldA7VislGhnCabc35AnKeyAtl4qWjMb22E8P2adu+AY/GzgqQfxxLIUQB4OHsZ9x7svtl37lX9kojq3XhaGlCr+KH5bjgcAm5biI+LzMoxAsB++jz4eBEUdNxpYQo+EQjBkK8YNEAfeDNRoOda/EFjgg8cAu2LvJNpe68gQCcA4LpvhEYR2XN83mZDgypJB1hY2d4prI+t2eDYcx96lMjxwAtuBEiBxwNkgaQgTg/XvWJsQAzzPyX2bWooiF67jpqstpmyEk4WLxYf3egBcIKxaMcggWUHvIWvxGggdSNqNUFj/IEkIqj7gP7wbjKlcqNKo4jrmowieeMfj3AZ/hdJBKKBT4uzFiPT8Tp9qIke596Kf2uS9+l3hucb5ux29dtOWFptXqVRpBPJzYcweP2TMvHLJkPLGFxWW79H1/aCfsOsEOvvCcddstumZlIMJF8Jm4DCV8IbTCAEaWwjulMJrYJqNEhjQa2zAZ0XaIG8YjgX24fMeJSaIQFhIKhsrx0Bbnq3bOiTUD2gsgOmR+uMcMJrjBhIOuEJX9L/3FI0DAqbinQX9AwF2pVKxYLioEz2DZcIhCBob7maVtglGSBsks1ikGWM7nP3IZc2ak0fhFLGavJwxUq1V4IkNaB8tkigt8VMwzlQwpMBYb1E2Uy9tkgg2OPH02S8cCxXLtuBBjeMTPME5krKWpu9V34r0jrZG7d5xqoAC8dxgP6dI7/cT+7KqbGCJOP2mbHbdtxarVipUKRYs8ZJLvimAcZs/vP2r3P/YsgfWv/Pq/tbf92m/Y/ud+SgyBkzYaJoYQluDvo4ReTpSH7gleZkTjGfI1/af3hMyO2a2f3oD/kM1lxEHghBgBcsRuW1fqtnd7EYvl+MQpl0CThKzNM8eX4I7gkQJ14MmDwpVCUdzvWzIc8vCWK+VpWCMnJt5LdI3v0UQHRw5BoZnZbwiJISzCO9501WUpFhQnHYvdbvd4U5VK2cqlEn8RIYxpK1waLxQhK8eMQkQiSMiJwDE82WhEL1Msld0LAUjnuDm8EOeEcMLomZJRllJr0XMMnfgBeYbQhA0uEH/hOwLpObY//chNNMTTd2+1XTu2WK1Ws2Zz0fKFklJusmrycEkysG53w1qdvn3j+4/yc3/57b9pr3vDW+3A/uet321bEscEpKNxQsMMLjgiJiChwbSdf3dykgvrVAWzsizkTVPzQESGeIK109oqJCLUzTVL9vKXNUkHCKAjZMgj6izJsEJmGzxKAMTBJ82m7dkNEGwPLB7G9EjY3xAxlLgE3sXJR7+PwGXhLThAui7hXWG8yKIv/Z/fTZVdTOiBsHAIYdisl5CP/j28mZnsABhIC5PS88Cg5DEiyxdLPKm4bxipTmdEsAv3D2+GcIf3jxKdZlwfgTqyLMcO8H54vVTIO8jVCbv5jvvsW99/1E7ZuWInnbDdVpZWrFKbdxAvkMyFcvxAb8jF3LD11oY98uQ+e+yZg/aKCy+y117yeutsrJH5haGQ1XVwjE1WoilOCwcG3pb3kxmSp/nBoGZTZwe6WGdgEyQWYvCVSdGLeaazbVPdTttRsTywJw+ccIvuRaA7JBM0ZF6nww1uDHfI7cmNOFAx9EgDG8QDq854pGB8vBbPtgOIx8FnpCoKloRKgrsnvf9Lf/NfUgDCbrdHMI1QoZRwmuqzBOLpq7ggnQpE1gLCV6oYihCFG4WBwAXif2PBsAkwSp6sPE4gvIJOOTxaSCuVJimDgzckV5SDu1fGVilp4fH+fQeP2SdvvNsm8cDOPOV423nccVZtLDksmM1wQknBF9Yzr3QS25EjB+2hJ/fZE8++aD//mlfb6XtPs9FwaONRkrn2zJWTgFWajg3Hn9xUP0ABxAejCO/NuDs3wpCCy6vJs8iIED7HPGBn7F60Pdvr9NxMXuCBSAZ7Rgk2OpRlAICZLYo2IQj3xIYBaiakhawaoRuHpVKFR6pkUJtZnROKAcJgj4G3+f0E2vLITDh8v5jid7t9bhrCF1Nvdy7IsrLT4rFzWgvTCYcRBGIQDCm5HyfZYJD4QSwm6VfIMx7j7zBcLBo+j6B6hlPiYo7GNGhcTK83YIkFGRoMEgb4je89Znfe/YDtPWGzvWz3Lptb2Ey2OCxayAoVemXAwe2Ts0IIHsW2euyg3fvg43ZkI7aLL77Itm3Z5Cky8yiRmDBoxznEBvQa+nfZhkKYQhlZSRGgfK+y0oAJM07HDYL8kqftSZKQk8sV8vbmV+60ubLwCq6b8MHXOmBGUUryyiqzOBTIFzKOJ3y2skYZIa4bHqnX6zOsVatVlqkCJsKfDFUOPUKqz8M+QcadY4QZDpFgpBZd+7/+YwrPUamW6WID4g+FysAl8INhCJ6VMSz6BgUuJVABcvcTK3h5BNaNMImLIePN9HFscT/mZ5CDciPCe3Bx5IaqFRpMfxBbraL0VHzLxP7ib75s0Whorzp3Dw2oUKz6AVDKq8PgJCiZd5VVZl8D7zUeDW3/c4/ZfY88b514bG9+y5uykg08Dmt5cOm+6fjfgXxUNBN+Ef+iEBRSb4ZnjxWzxCmzN9z/MFFi4YQhyTvSJgVrzjXsra/YapWCqYrgnj54COBJ8lce8pDQCDjBGykZYlYVODoP5aFGht+DR4IhIRGp1mBI2dXqvma5IR6aKQGKg4Trxb5Gn/rzd6Sss8BF+mfgD4afQOYhRGFxnArgtYYKNmI8MI17DgJfR/j4QOAr4oDx2HDScGNgkHHB8FD9QeJVcOADxFxxKjghMCRgJVxsuVySe09TW2/37H9e9QXbs3PFzjx1t9Wam7V+NBIvvZC0A/AXk57LF4QnHCfhnslx4dqSvj32yI/tvoeftkKlYT938cXcBBgPTiSMNhSTQTEoOQhRwEO9v0ZvJMrOMdOIB4TZHbivmQIzqY+w5jR891ioyxUKtmfXkl2wZ5EcFDxcKG6j9CG86pfhCgN5HS/qZqyx6ptTLmzKouNa6ZG6PUYIUCIqSnnFPxhiIFiz4xMKw0blQPS5K97tPlkYiOSTL1AoQILcY+UaOAgLysWfVugDxoEBISTCoEWyTZhSIoyRPU5w8oZiUIuSK2xstKkMyGQVkVmtVlXKz5AgxrcIwtDJy1vveti+8/2H7OVn7LYTd+2yXLGukOAcFcA6gSvCGE42MZ6MC6cc16M/9T5cy8baYfvR/T+w7z7wlJ1x5hl23LbtNN6MTFTssCFreFIMhIo702JmL1MCUqUbeRx4b/5vB+UkXPE5ofANktPrZ0xO8D3DoVUrBXvdOVttruI8JPAi7ollKS9qu7cIRh4Kv6p7enIwJZOm5Q//Pewrqv+ddocHF2vPpIbxWhV8EaFZ1MwSFWw01+H6j1yeMt4j/PgFBuIwpHPiDgSO8Rq91gxjigVCgRbsMdwiNg4cC8IamGnEeGKjZESGGjdIbJSmtrHeZp2rUpbxAfsgDFLjAn6pULDhEJVwVfDx4X969RetHE3s9JftsON27IaVOD6DtwENUJTnQTjjqZWxBM8D46EB5UVi6t9zdviFx+3LX7vbNnojO23v6SqyMkkI50wUwxiYJyvhaIGVTYIfQpxXKFDowXXLcPEnDlD4QTlmcXnF6o2G0vdCwXmcqsX9nrVbLSuO1+2kuY4lMSQ48OI6gMKhKMgGRlRYRz8K6YwWXn/Ua2LEM6Y7gGji1tha6+tWqVSt3mxkHpKHyOGJoI6SCYVvfVd0w5WXpaG0L+t1PMH0Gt5HPA2uqlwucONxwzIqLT5OG7wJNrlar5J0VPgSXYBNwpfCE9GwKiXeCH6n3eryxNRqZZGXeWyGezJ8R1H8VQitvUFMbmjn5gU769STrL64TR4GxgBc4NwKTmzwNsF4YFzh7/x3/980Ir4/b9/7+k129/1P2Pbjd1utscAqPg8FyileQQ84UfXCsFHCC0zjqW+SZAXsOg5MpVyxUkX/lctVqzeaNrewYPV63aqVKu8T64kaF34HyUan07GNdtvSg9+3+Ng+1SlLMHp5WHgz6g08m1ZmKA/J0pFHD268e6UsCrtjCeI7mAP4sVarbbV63erNpnNYISuF6gBwYsqZCg9GqJ1dTp4oIPASuJscPI7KFggnKHiWSzjZU5SILw96HNxMPx7SDddrVfI/AMA0ohDOyHTDhWtxh4OhdVDXiRN6sFq9Qp6JhOZoQrxE/Q03V0AR+OTg4XX72N/daScdt2xnnH6mFSpNGZh7FYZaeB0Qofhd/h0bBECv1wtFGbbeK8CN38fJBdl48/WfsoefesFe9do3Wa1aY/ZCph0HwD2BNFjuxbLvdK8Hz5OHt63QEyOUIkkolyo6VDCsUplrVatWrUx+TfQqyjjK5sQh4Qc1vifu+oQNB91MmxVoCHpaFwfivfwdeAlwOix0FxgJAvBWdjglM8PvBKiASNFab1m1XrP63Jx7WBcpwtcBJxKb6ruYPFx/5WVpKHxKgir8QktHWggvBGsPco0IzPOY1o7Qg9tkmHJ5RrNZ5+JiM3BhNCICa2VsMDB8OrxSpwMqPrFKpciNonENhzaMcZETFl6p0IMBOcbC5t542712yvGb7dS9Z1qpXBcDTuUj+AxtCAyFJ9dVfvRCfE/eigixNJ6pIckI9btPP/IDu/4Lt1pUrNlb3/Z2m5ubz9h5nGgYRqVa433i8MFYcP34rlqtTjwIb9SoVa1ZrWUEKsMcALRkn0oG/E+8BnwiMZ8ONQu5jAhje/7BO2xt36N8DXuEtc94JF43QC6oCCkOSO56jYxGxiwNa6+Kg9wmTYjXIWJX5CX2c311jQbfgEfyaEPY40QxnAQhB2zlsx98ZyrpqVFuoSzMFXxglXEBntbDGAQQU4qjsElIU0cjeKWcVStllimwCADQuBFkYqo9qaJPDct4wmIl0ksYZL1eIaDDF8f9IfEUFgpEmEKnKuRYjHvu/4ndedeDdt5pJ9jxJ55quVJVjK4DZRmOMkIZPmpoU68hr6SSyCwAD5gEfx49+Jzddeet9sjTB+3nLnmzbd+x05a3bBUx5/4c3gXGhBAOr1ApI5vMiXxFclCt8r3dTsfiuG9l16KzHgd8E+WsWqtbtVaj14XXKJX1+d2uMNAwGZIUPHhwvyXtQ7b3uJLlUj/A8Gi5yMbDIbNIkr0QoDGUhexZsl+G+lACyrTWzmZ7KRZIh4br2SXWe+3YKg1pfnFRhPBIpSAUzclkE2LlYETvSiGUCmQWmWSmpFMGFJYaOJYQZxnmKPoSCUhq3GMxC6eRwDNLKslIyr1cRIktipyohZFCRwZXLlu9AY+iguxgMGB2BsNSfJ/YoB/TsL5yzwP2g/ufsgvPfJltOm63Fcp1xx8CygC4IVwJl0gmSnzkKb2AdZGhjum/Z3IqRSDrSe3H93zZ/v6WO2zn7pNt7xnnWLPZVEaJbCYe8FqZtiPjIpPrsheWHNSEgNIIyo7JaEhDIX3jRcxAE8DI4aHEggdaAaEzCN3kOXBfZ+/ZZCdtb9BzKITpGqTAEI3ATQ1JhXsQahIytcXU09GDe4E9FIwzigIa9sHAVldXieea83NOKyAzHdkoVv2QzuSGKy9Ng/4n4JFAJEr3PCOFdZUhSxr45UyuOhUtsauBmY88Eo+FA7tgxWRRkKEVi0r7kxEJL4nL0bkQExgCR4TvR5jDBtx614/sqScP2MvPOtkWt5xAI6LhhGzL8QWMpkAGXmEqYCRlaTNpPjNSYaPwH65t/fB++/pt19v3Hn7OzjvvfPc6wk9BD84KvmdJNByXULDGpiAR2KIswwvZTdAVAbDTAKgCANGaiKj1QqskGWLB8b5XnrnFNs2JQ8M+MYRBSuPcG/kk9zril6aRK9ACGXPtSZLwUqjVTXkilGVwLatHjzATnF9CYbtgOXirCM5Beq/oxisvpRECzAYaPWiCpFMOUVMXE9pNWEbgFaZWdMuf9jUEzklcBourLAdAISmvEGSdCGdqERoTVOIiyaYifJF0FH7B+2BwKLo+//xhu/D8021xy4k8dQKPys6Ad/AfPSP4oAKKyZ7R0NimoewlmGhGHx7oga/d8HG7/Z777IyzzrOlxXkvLUzoXVTR1powW/NaIcOnJyA6lDPNBM7tcJ1ZWpC2KhmJhRevJFyCz0QGB1VCt9Pm6yubttiu4+ZtqbiO1EweiXIXZdHI0lTTC8ViYbDQxMBMMrRRUY2RtQDodeIz16F7aMMHwLCPHT3G7Hl+ccGxJV0xa43RZ/7ynTQTAU3PChxuBZmH1kRao5AqwsCApcLPVN2oVwJ6D9T7tD7mpQKGP9WzmPnAmJCRsfcNnxvZIB4yc8Pvhs+85c577fEn9tlFF5xtK9tPsjQS7lGIwt9LriYQDqLMpSjDmeWKRE/MhLMgSfUqOTZx7cgB++RfX2XrnZFdcN7ZFrmnDEkq1gxrIGOV8U8F+q69dmEdvZIbxvLK5kwGMqCoPrG5+UXeR7latebcnJUrVW5SrTlvmzZttsXlZR6yh75+jU2SPjVNBPBoOEApCQRmMhIv5uJ86sOgqJhp+ZqWJULThLI1KhVnWoF4SJzrAo4FRjp08IjVGjVbWJjP5Lm4xuja9/+nFOBZVXnXrODEelmDMs4RSg+i97nJnh1QyuHCr7DJ4YSG44hQCYEXPTK7IJx2N4VEpJ8BCDJLdIEXXCxuXkIqEJEKn7fceZ89/fR+u/CCc21p227HQcq0YBiFEly9NjWfD2FMnmjKBwkHhXpaqBmGVJm8Uy5v8aBjN1z7UfvOfY/amy95rTXm5y3nnEwg7MQ0F21l8zaCYODBbrdLoA3iDniiPjdP3qWYSWPytriyYiubtxBc87QnQ74/ELnZ6fyZvzx412cs6Ryy8TBWGQmhrwh+SaUlZE/FClhnV0fAuBgiAbCFvyitcdVpaOQMtUE5iaAZQpgVRrZcgcnSkUOHeLAXFhHaUFYyiz71/v+cwiNIP+R9Tp7jZ/1sbiHiY8C9uJFRhyzbFgkpNpMSyqnKRVpcby4UqSfXSU2yUwTslWI2J64IuAgeRDob8TP42Nu/9SN78OFn7dUXXWCbd5xMHglGgFM8m84T38xgn5/1RNKGy/OSvHNddagxMfWeTOyhe79pn/rM9bZz6zY7/9xzbGnrNiuWKjRwGEBjbp5kISS28wuLtnn7cTQOGD/ksKACQpb5/zOMf8rrh55/zF546HYRf5CPJAnvczJOuH7qfRPnpTCr5AWYMjRiEKr6/gAG0OO4Cgn0AIyNmbT3IHItwB0CbMexHT5wgFnp8sqyQttnP/juVDUnxXYuqgvuw4LidWqVkbazcKkLVMVavxdKJBmOcgF8JhN1qSXeG0JbSDJhziAfcaMotOJU4bSolAJ8I54IhnTHtx+ye+9/yl5z0Xm2dddpZJSxqeS4vDUmEGxiqIWXsIDBQ4X7DNlc8EQ8ve7WcWM4Zc8+/oDdcN11VqzN2+//wR9xsZGKL3m5IrDXYQ3+KQbxz3lvMujaT779WRt015SdJZDZSNsk1l4tPwHjwNCIiRABEBF835iB+2EnpzRT8WfJlsVreXTKQjxKUIozHNrRI8e4j4tLCxZd/+H3pFhgNv2FvvPQvhs8CvigZGTJcGSNWoVcDzsDhBDJ+wRl3qwacnZTWOgjIRlRocjWaGw6N07Ctg5KIJExU8P1wKgGg8RqjSoxE7I7VNrvuPsRu+Ti82znyWfTiGgsVCJIjcAw5SWNDPvQMwWGWic1dHVk1f2sg3eqItw4dsh+ePft9uizR+39H/iQzS9K+BZ+ghEFdvmfYxj/2O/MfvZoOLCn77vZuqv7pap0fRMlrq6+QGQh7RA6WQjAg4rSZwzQsyCjdE4JRhOqYV5vmwJxJVhBkIZNApl8cP+L5Piiz1/5HmIiVo/JDqvYCjeIjabGFm5sNLKNdt9qVRBsqmKHHitsLuJknhipwHRAXgpSUImhkKYO+kMfaDCxCuJ4CSI1hQZcGEBgp92jhcOQ4KnarQ6LuqwltTv25LMH7PNfvtde+6pz7cRTz7NCucrrQ0YWwhnxSs4bCXg6Fdqm4UtZIL2Ne54MFzmlEYBm3O/a/Xd9ye6592H7rX/3DnvDW3/xH9zzf8wTTQuhL/31f8j4wmssU4WuWjYLIjSN7OBj37L2oZ8wQyNBiEOMrhM3InpkQhC8DlJQmR/revTyEq/hd2lc2uUsOycEotYqsQi40vFylCuQcER6CqMa9Pp28MCL4olQwwmhgLEc8TMXaYMZLOUV8OWr6x2rFL37EliliMbDspUgGgs9UCTPlD6ieEsMVcjTm2FRQDiWC8juVPfh9+Ry9DTtdpdZAkRZ+Ldup0cjrNYr9FRHjq3b//7M1+11rzrHTjnrlVao1LJCK4ArRVnEeCqZBMMJmRq13046yti8z8tT36B65KpHZkm/bweff9K+dMst9ro3/0v79X/9WwKa/8SfnzWWUNpARgrWH2sFdrnd69kA/WmpWX/Q5wHB9aKiH8dQI3atOT5sc+ODaoj1Qivxi3fTkgfzYrr0WQFyhAxeCYy041oviR6DFir0o4Voo0NItpTQRiI9rCV656LrP3xpig1GexCloDEa3SSyD6l26KjEhR45tmEFLnwk/OINcYzPLqcMYm78HutluFvgVGR4sOD+QJ6o6PIHMN4Q1E9Sa7U6PB2NRp2ZW2ejpbCXz9uw37f+MLE/u/qLdvG5e+z0l19steayhzOvxDuZKGCtFJ71tDDexsshXDwC6iDoD+wtcKkE/km/SzAJY7rl0x+18uLx9tvv+29Mw2d/MsmMh38WQBWZM/EAACAASURBVP0N+JP9aE6jQIUwSEbW6nRtbW3V1lZXbW3tmCHVRzmh1+moUO3Cv9AOjUPebbdtY33DTtpWtYvP2sYeNnF6ntxgLM8g5lpREUBqxPVAPgchCIOYAHnSgoNEaUeop83oyQIlAD5OPXRYH/Fw41Fs8E7R7Z/4r6lEZVLPQYbKxhgA2ao8BE4nM6ZY0g0sEuwC5Q6FBSw0irFwtxq2wC/zzlqGP9cewyX3ej0WV6VeFD+VWo4L0O70WPJoziH1NZZAQDjCCtE7he35k6tutlN2bLJXveaN1ljaKi7ICcVM3uE8UJYsuFfCKQ3pObOyjGTMZYXLwIt11g/b3NJW3stNn/iQPfjEC3b1x6+15ZVNWQV7tqSAkI+281avb/1+3wbJ0Aa9nq2vrbKbt16r22AASWrPuq0NO3rkMO+p22lZv6chDPA+7IGDaI3iNGxUnpmsRII5O2PPNrvk5cdbtYKUHV020wZRrDPWEfeG4jcOfpb4+KQWZW3g/NA9gyKvi+k4f8pJZ3Y8y+SC12JQAucWSEn/t+jWv/7dVNmX9L0omMJgkBmhwIgLoagMLcydDrMoqv1H4idQWshYUG+vnmZgYh05gMrn+0CKCRfLel3OiKX4nVAHTCY0UnjCer2mmhkMrl7ndbTX1lnovfaWeyyNJ/bq173emis7MpIx44cCuOYBAP7Rn+qG8PLGjBcKnAozHJ83MOxvWK4A/Q+8TmTfuOVv7bY7vmUfuPoaW9myzY5ttMjT4AeGgY2HI+73unbo4H66fWqYu12LB/2snAOjQUhCeGIVnEOzxqzHIV2X4mGqqBRYhqc2jYsp5O2E7Qv2lotPsmJuSquwzBQ00WTKJdcQARsaIagkVBlqJmmaTeXljaTdhveRAs0bHN14wDlpPYWrops+cmkKjxC6N0V2aZwMfiq1ivMQ+t/ozwdmImTwfibGX6+VBd4F1s0mRmRinjqHGUeoWKPaXSqiEi5+h58VRQTSkJ9A7wsj7rRaVqvXGEKACeAhH316v331mw/Y6199oW07+XxmZoH3Cex1AMq40ZAFMs33gQkqbUzbnwIHRq87GVmvvWaNxc0C/Wb21IPft+s+9zk7+zVvsfmFJQrGQPm32i0aC9EEkpJRIoNip69EWwSj5MNQJ1SJB6EoDLmgEoB6JQny8Z2qn+WtUqtSZjK/sECmeGV50XZuatpCdNgKOV9jJ2LJ7wQdGCiSWEVrGhM8C3XzaoxQqMizkzeEX9IBXkWQLBiT4sShMTUCSOdysPGQMIG46u//6p0pQhh+GWUG/Amsgx8OR+CXgyuYsEc9qHbxgWox1uAqfjSLqsp6gmaG1ooFgmF6xwc0vfj3WgW4S3OC6Co55CqhN4InQp2t3+tzISCZgFfipJJ4ZB++5ja76Py9duZFb5Y+yMEkUv7gWQKYDmSiALdOV2geFB80xUV4fdhvS4VQb2bC4qMHnrNrrv6QxfmGzS9vkpccDHi9WAecKqgToFwAmyyXHxCIABJLFNQ36U+Bfkw8wUEV+49MdK7RsEa9atu3bLG5uSY3vQFvTIFbZOloYIMjD9uwD7xYsuGg780I6kiGQwhNFaNkSBxKvsy5JHTwTtDz5h6bGIRcjQZTKJnyoRyjROpOSRAy8E1Dd0cSXf+hd3PcHkoL2CDS4fAqPp8RYQa/io0GIyp2U+k94v+0iU1AG7/PTS2ii0JtMfhC4CRtrhYbV4DQVK+D6g/twhJEIeQ16jXeJHAYFgRKO/ZldfpWKOXtgx+/1U7eudVe/aZfs6hUFi4K4vtgUM5mE0sEEZrPUWIJ1E/wrBHh3pJBz4rlKpMLURyRtdaO2DUf+Qt78Il9tv34E6UUxGn19Dnoz8FO44DAGFhdp4CtQhXj8vKi1SFeQyID1WO5xE5UlEjmmg2rsP9LXFYw7qzD1RNCFm6HXRscesDGwx7fC9wUCMdyrWHjBJgoxyQJh1hG5bpwpzoYpbwQHBSKbGb2/rQs/XdBICsD0LLDyHJQrg4zKTJHy4BLgCANNxCGTuFDBnFipUKOAFu6F9dJO7GF9B2Nj/gJxdi5+TrLFUpZ5a2GQ6WfKliq3AHvBHqg3qj6YCp5tG5noNOJYRLgjkDr5yQvxbVBuonF/8Kd91pro2+XvP6NNr9td9YOJGOa1slEKmr8TSh9ZKUN1yoHz8XX2djXtkp9IcvecH/djVW75uoP2o8eftJO3HMaQyhAKBh1GPjK8rItzDdtaXGBBiJdtbon6rUa/zeMfJYeIMD365OxBsXEdNrHz5IJlIwMu9bZfx8FappthDE1wKoKP0HlyZ6wrNVaAFkFaWjZc5aSW3KDDUblJS/IPKgVIgXpY/ZCeJtpK6LHu/nqy1MYAywMaT5YZVguWGUYEtJ5VK8h14BBwBuw1gaVYwqFouYDohiL1+jRKNFEGNM0rTD3BqQmF8F1unDZIBVVc1N7ULcXUyEZ2oahfkQI0snGyBupIR9+er/d/f3H7OLzz7BTXvELM1V6EYkKYcEDefu1Z5oyGuznjIbIsUgS92m0pUoty9xgRJ2NVbvh2o/ZXd/7sb39N37DFpeWrDnXtEatbgvzc5TCanOk1w7Ygdopx17TnhGfcOZeztkA/yOQA6FQ7V4kexM8Ucc2nv+h5Ux7AfZYEtYwiArGBJyYtXowgnBAhd8nFZ4U2U310qHkIxYcBKV676V91wWQvHT6JMhGols+9tspsA4IwHqtrNExI0wXq6o33HHM6nrXev2hlfI5a9bLxCsgH2GAEPHPzze4gMQ9TjJq2pbWkw0AbEZE+21i1XJJ1XkxZgpdA4j7E55eTnVNU+t0uvQ8HIKVz2uM3GBoh1ZbdtNX7rM9u7bZRb/wNspk2fbtmxhkLUH+EYhF4RAfzJVlas7M5yLrHjtojZXtWZ9a8BD9Xttuv/HTdtudd9sVV3zAmvML9EY0yDBAIXMb04GdIRyqj2umVWL27xmrpGx2tj1bwMoX0Rns0aBl7YMPWTRx74OQhlYsF+0Dc8JYOJzVSUII7DXyJ0z9wMQVsNFKkJShS5EqCgBfiyzRNUeOI5H8BFGbsGXBoi989PKUE8i6A9WsgGV8tAxZ5CAaA4iGpJVyEPWGoa5Fr1Us0IsxhPn8Ihqyp5IwMhZmOXAKGuqJzTVVymCWwqJhzjY2OpSHLCw2XUPuI48nqTWaDXkips0xW2c++8XvWL8X2y/+8i/Zpp2nZPWwTDvtKX0AkMQ+jpPC8ANmcQSSOWZRw0HHGgsrLzEivCHudezu266z6794h33wig/Y4spmfZYnFTqn6sUPo++y45v5mGBIgcKbep3M0WTGFV7xgaWZhMxs2DlqvaNPcUAW8YxnVbgelSU0xiek/dgr1B7Jx3l7NJIChf285SgGLFKpCAgCUB3a5RGhVALRvKaQEGStRkzxr7qMpfiNVp8epVYrUc/M+TUYEwOWma2/UuFx5rUTjN3egOsE0gueAoaDkEc1nXfSUtDONiRpgzq92GrlotUofZXcgA2KyZglDmzKwkLDu0s17gYfiHCGpcf7O52eNRo1u+O7D9v9Dz5jb7rk1bbn3IuZRahO5jIPehpgAAnQYAwqEE/bqVUkVu0o7q1buTqfDecKHbXYzuGgZ9/56s124y232x//0X+3HSfsDqNrBVpfUjSYDVBTWQyZ7dmgNTPcdGqEIejNGBgNy4d7osev9aIN1p6hwSgLVGMEDmWpVCZvBVwqeS5+b2z5Utm5IUmWqaocqZmU2fiM5xIPKP2RWsf8up16QGKEhIEqTFwZgDX+2u9Db2LWbFYZ2nDRwCVkYNsDW11vWaNase1bF7np2EjgJHWDyFAQvUO3CG6OJQMXiVdKBXoaTMKH14LRhf50eAr05Pf7A5tr1tlChLAGrzpMJpbECfvSsEjYiI21DRphfzSxqz71FTtn70l24WvfYpUm1IHSTIfGShVYZVih2SDTD/mALpKlKbzNulWby04BeMbo2x732vbdr9xoN9/+Dfudyy+z0846ZzpXOjMhN4WfkcFMBcYyNYUUF8IwckxnEen1qccK4UyTXjFga2Rx66D1V59x2YoIxewJBOwU1jjCYGBIZMK6qHEisTwyaFN3a2gBU09eWTgJhCfUHcUiuS8KBgMu8llKzEiR+d300fem8DZoJMRiz83VHLeo9wuYBxIQbCiaCdGpCncJrgY1IYQpzq/xrgl1gEhqqWn1isE4KQh1KHdACUBoiYwNqegYgHpAcN6sqy5FxV4B6oGU8yOBuQRSjfWjSZq3erNqn775bivlCva6S95gSztelikcFWqkOpT8d9rDrnZx90YezkZJzA2qNOaz7gkdM5IBNui17Z7brrNbv3aPvffd77TTzj7XM6swDMs9jhdFM8Wgh7iM+g2FTtkQQzzrVoGrUaEhk/SF3jAVWCGHSax77FmLkvWM94EgDXQEyd0otSE6Y0B7UE2Bjow8OTbWQtlICWkNtN8+OcS0xjxofNSG9ofVBnCEONBedcBrYW4jJqrwvTddLUzU6fZZQmk01MGKBkK1umhSFm4UXqdaLUuglmhAOjwtjAUDNQO/gXhZr6rfDF6KHbL9ATdjYR7dGaEeM2b8BWAf9Ia2uNigkXHTI3xewdZbYn8BrjHkCoYFDwg8BmAejyb2yevvslecdbKd+5p/QWF+aBWais0CFgqgWoL0oH1isXXQZkZTrtank9YyzXFq3faGffXzn7av33Of/fEfvs927D45q0kx43HDnw1k2d8z5b736PtTBchozwzMYqXfMZWq/mpgVBjUNN7JaGBJa7+NYvSmxWS08b7gZbmJSPkT6eGxXuzI8NYgpfnKzACkYcQwLvA++FVlX+phg6eB6M283Qp7NUbVHuEN+At/g4b781dfniKthydQwyBm+akQhw9WOMbksrFVWW1ngKLVg0ciUnd2k5V4MyvjITM+j1HFQ0hFR/Qy6udHjanPIQ4kriCB6PTIVSHsaRyxJnRhETtdZR6VMv6txHID3o9KfzxK7ct33W/1StUufMUrbeH401TVd/Vl0BEFyUfo5Miq964nGnTWrVwDO6xZhiGbc+rIeq1V++Jn/8a+96NH7c/+x5/Y0uatroPy7GnWiMIjKGZfY5FzamLBYOhdWGz1FmgPdyQP3RuosK1Qhsp5svGCQQXLaa+TcaYqACs9jPsiQv3hNhDvY/YBanZgtznSB2OAymWK/elpRiMrlCs2igcC0OgT9JYwTW/BNBhwSpGBzGS4m6jblrXT6z78npRZFlLrhsBr+AHHgw0FXur1YxKPSL85rJMhKrY48UFKTvNjo4NEVqh+TEISBdd6rZJlb6zwozZUxszGCQeO4gQh1MHIalWMCYPoSk2RAM1obKTWGlma9/I3G3V74PHn7SdP7be9Jx1vZ114iZUxiMFH1KkcEpoSNd021PIykhGjkNurVm4uZUL50DbFiBblrLN+zK675kq79+Gn7cq/+kur1NEuDkzgw628AVEyJIWnUPrgifdWoJDmB+/CepSHr9DqIwNTei3EJCAM7U46ji0/2sg4S3wHjIndN06DYF943fB0LFcYvTY7bSkzLpOcpMeHZKRcsQkyM16naqQMYYAk5bJPWRERjTDJ0ksyUK0PtMBnr3hXCteH0SLiZwqi0OFvPGsC0EYmBQoAuEaxecwwFDwVgB8q8upo9VpYrkCPEWpmaj0GoMZ0MO+1BwhkD9aEkg9MCuHktopP8Ed7cUEM7jARg4LvQSg4fGSdNaB6rWRf+OoPbdNiw/aecZbt2HOOy2R9UEPWmOiDr2ZIR2wCYnvSb1t9YXNWdyNX4uEMWPHI/mfsc5/4mD360/12xRV/qSKmT6BXLPOJ9B6SwkEMRzLL33xMHyv4PsZYpYbpf6FMwxYetrSDmVaBNkrals+LHGZlwLEUyx/xICtmq36pQi6zbPTx+TAz1trCjANvkMChxh7gtuGFkMyEoe4IiVQCoBzmgjR8PwwNiozo7z98aQrQi5tC2qzpWbFVaxXGxnioZ57BY6iWBeZa016Bg1DS0HPSVFfRVAt1pFKxh/mMqIdhFqGHuCIKkYXwsBdIZdFDLskGUnow1sBoOEH4PIrX8hr8lAwnVq6q4Lq20bVaScMNfvzEPvve/T+1c0893s56+c9bY9O2rLJPDVHoqwot0z6GDtcELwSZbaWGcSohlAXJqP58/Ef32Ne/+mV78Inn7YoP/LlXxD3MzLTFcGKdZ2d8zIE/LCak8BrQIDaYjX/Ok9FYfE4i9kA1Oc/UOOgBIDmxQqQiL6wrGQx8ysk0gVGNUErUICuh7MMnx8EQEbJxcNhuhjmQbMVGE2pe4j8oUJHdsSphEipSzqxCfQhWEuOZRZ/54LtYO4PRUIyNedGc9iFxPufr4JFMFEhJuKZpFDnrDjTQk3ETY/SKSqeRirOU4so7GES/N0RktzSV54Anwg2VS17n8rEvQYsMo66UigYlILAR8BKvARP4MVggVyKtAKMr5VSgveaGb1q9UrGzTt1tJ5/3Gt20E4IhG2PKP/MaXu8cfsbmtuxmZsdF8U5V4iKmZ5F9+0t/a9/+wY9p7Jdf+k4WLyHrCAvJ/isXzasY6jSSe4ogKWFGRLAsz6JwJkCtQqiPayE1okyN03gnE1tYQEMjOBrMB3f2GWy/PwSGkzp8shkONdaKYQ6kLjifsZ4lJ9pFrUHwXpSQ4EVkxKihhsduTGBI2FvhNvJFiCYYXuEjpcd4SgCaF/m0PrQ245dgycUCNwcf3GyihoRRMMoSKMXAvGvPxoKOCJiH7KdrNenV/YEq8F7tDibWg6wUpxRmTBbymnNEfbRPH8P94Jqw8OvrPakC62gELHFhjq2u2/xcjRPGBoMRwSSywfVebH9703ds70nbbc/Je2zHqee/VJDvXa5SNPpDa9LU2oefsaUdp07bhYiDwpOWYLhdu/OGa+wb33/Efuktl9jPXXQhDwTSZG46qRCQsSgtjC3n+EjiLTdEgmxNWQmFXhzGIG0lbvLGzvAAMLLHFJYpNC1vWrACDAt1yVFCBWMIS0UkKRF06qgI6EkE0L3DUDUySEYFs0QIwubzqZPlio1Re/PZ5DQw1EIYBsWAh+9QSQzCOYkRGdLhua99/ztSaHeCgYDxhMwTs4OWFpoExDCcUNyDQXS6A24CBPZBUwIvRCAGtO+DDXiC/KJRC2xz1LFknyqwIpMzZmQDFHLZxeoT80maqewCQA3SEQa90ZUwrZSbWKNZJ8eEHqiVpaaVqjX76j0P2zPPHbLTT95pL9t7ti1tO4GLq1aiMOvQH8kJz9bvEKw2ljRxLYDhUF/DfR98+iG7955v2ncffNoufcdv2tYty4FVVIMfH3Wq4Q7qyAiPadCQeSkYNXQKloLSTpG4TE6ID93xCie+N5x64jX2649s8yZ00dYp5kPbEJsOYcTIlKEZmmBOEkb7lPh0ocDxgK5hQ6OXQoirXK8elI+sNsCjuFwW0RnaeQrWwtBSZN6ufuWz1Cqon4KIxODPv3pXikZ9FEVx2hHC1tc7JB05rwhgi3WlMcVN8FAwJKSNCGmwYABfcjPIcjhVTWWHoN0mEJ5MrNuPbb3V84JsgRlYtaxRJfTo9EAlixM9pVAPM5PKstXR8G4M08rZ2IC1ocNOEsh222TBsYjHNnr2d1/4tjWqZTv1pOPt1LNfYXXWwkJ70Ez6nstZb/2IzS2smGHQQ5g3HSbQsuOzZ49+9yv21bvu5b2989//KiUfoVcdWI0tO2xNFoE68j52eF5KYRL8JzUo536nEz5ignJc4MfZ58uF6WZuYdiwTZsXrNGoSPRWw5B0USZVZFlDhHsNxwILjXlFiCS4Fmqx2AAxsWqjKaOgXkpdJJo3BDZarCrZGjLToCPyVgIO5hMAvLXICVImSnjNRwSSscYGwzMkCbpcY4aN8MAWfDDibzJU7aw7UBEOfI2GKwn8woNgweCuceLx5eI/BIpxITgdG60e+SUcQgr9c6i9iT5H7MZGAVjjZLY6MRcP1n7g0AYHhC7OVXkK8QimWgVZmnTm1ZLY6dEkssee3m9fuOOHdvIJW+3EHVtsz1mvsNrcAvmtUFdTpTq1/sYRa64clxGlwjI+PSOXsxd/+qg9/fB9duu3fmwXnH2qvfG1r2SoBd2B+1PI8acQeY+dwrYMRC3MCR++zEeOxhpKhd/hkCxgTngLB/6hswbvw6FeXmqwRYtNE/5cNBw0pPuEMRwolrD+xVokw6I6WFkP7HY1P7xaZb0LBGXW5QLv7N3FMKhiBZqtKT9FiW65zOmyXDe5TcddqKkmxIjsgIXsA9kTpBj1epkbC20wfwHPgxiCoxhq/K63osj7igvRvGgsmlSRjM1srJNYTRvmANFHqrRaeKDb2Obna8wKqFMqAECXaaTCGHDRRVbtn3z+mG1erLHjcqM9sMmwb81G2cYRyMeBYYofNgmA/sWDh+2pfUft4Z8etjP27LJtKwt2wilnW2NxUybdxXUnwwHbghrLW3wihoq0MCJwMzixT973TfveA4/bwaPr9vqLz7NXnnsaPwOGgoNAVSaB6IhPhKQH9WFVDEssF+kp2MiYOr2BdXtg4fUky0q1IflvBe3jehwoD/RowkdYbVqZY2UABsl/xyajc6VQstGgR2MhgPbJu8Rg+TwzbOAW6uE5dRYZGTTvUk5gsXF/bESYjDnQCgRKtd5Q0yKzsBylviQvvY2aU0BcgqskYWLR7Z/8/RSeBnoh1JTqVTCUMiDFelXSEZdB+MFDcRBoOa/5gAa8oWZvpYuYMlvUox1ddy3iVVlJyHzwBEUAdCwu3guOCN8NzQtwGVNRhlM0B8S2utalcS0t1u3osQ0bdls2miTWanfZNYtTA4+IS+dU2m5sB9eH9szBlp19yi7btjxv244/0Ra37crGE0PeATxSa2Kc3PSBdCxSDgf23MPftSef3mcPPLXflhfn7D+8/c1ULKC5EN0utJfw9EFL6VHYZ+bUBrIr4AiJ85Wt4jxx9HK7T1iwsmmF4BY/GAYKA6qUcrZ967JNxgC86O4tEvzqIS3KjgGkWUno99jAOez3PLFBZC4JerQ2rFKr+eSQMCijT4Y7YLBhr6vJcoxEmjXJ7M8fBAhIMR6p9ohDh38DmGOG6Y4iuv2T70sH8cha6x1mPDAUnCCIziAJwcWgoDeJICgHIsdcadHimiCbt1a758+bV/qOgi7wTrvTJVZhQdUfBwmgzqFWbEFClwRO6IibAxCIEIULR5hA02O+VLG19a4da8VWzEd8Lti+516wbmvdIP+HRzx4uGXzTX0PjHR1o2vFKOU0jvufOmoHj/bsvNNPtM1LDavXGrZ5x4lWbS7axuohdm7kipClyAABDwatY3bk+adsbWPDvn3/49bpD+1X3/QqO/PUE+l9MYALYZcnEaHeRwHrRkG2FqkI1UNuoCkf0vuwki4+2AZDjGKuWa25xAOE4zjfrNriXMUKORRE+xxHg4bNiuMZhCIkD+kI2vaxlet1TmGHGhPtPQg7MC4MnAiTcDU1RNN8yS8REw2sgFYw3I2P1QuTSyB5YRZZqeqRC949QnY7X+C96D7F1DOL+/I1v5dCS4TQs7w8z4tHSIIldjoDF9hjjEqFaTRwCdwy62TeBw4DgbeAwdBjBQ2PP2WQ+MEf30ndNP6OEEAxXEj98wwF84tNW19ft8U5TF2V9a+1R7YRm21qoGA0ZP83sqoi63A5e+HAms03MCQcmGpkx9Z6LJlUayLHHn1u3Z7Zv2G7jttke07YxvACr7W4ssWai5usWG1wUeLOurWOHuCYGBj5N+59zLr9xM4+bZe97Q2vIGDmdLCRDAmeCB0y8KYaWCH5SmB/sdbAf3zd5NERJebxdMhdOzhRAzwMUnV4G/SnYaQdsjd8j0o9CmXsSM4ZO4SRTVNiDFVEo25JD7PAhUVxMHHf+H0YGRs+8RTxctF6Gxv+BGxJbnFNrLfhObycDKK2atyfJvYp1Rfs1swipv/Eyf54VPzODVe+J40HI1vevGRjPCgOhGKUY/8XNoAFNtS04FHSsQ1H6rOHJ+IjK+MhF4rGiQtzlw1PUi2DAS2SFypXK963NB1MOegNaLAotSDrwgLNzTUoQIdaQPzU0AbDsT3w5CE7a/cm6/e7nGo66HbJnyB2Hznatlq1yFIJvNyxdXhGySnwkD+UZ36yr20H1wZWL5fs+O3LdsLOLVaEW2BSoRnSErTl7Nn9x/gIKxykPbu22ttedy7BNDAhwhXcPk7r6lrHmk1kSJrjDe8AD7W2hkdNDGyj1SaQLuXx2ZFVinlbXqzbccdttoWFpm3buYvepjfQJmLTsFb44VMsRRLRILBn5H2GMfeHj75AllUsMx1nWEPzQBLbGCNhotQaC0tM/3stiO2q3Cs2FyCzZjFXngat0Joxrr5/Ps8WMp8wHYbCTy/cUPbjw9WBgyEFQe0MwxNwMuEVsKFrq61s0AIfeAf+Bii917F+ogeVgBqfMNUTY4oMgoVaIHnWX4pkulHegFYHsRQspwZ6KuaC+4FqgD1c8YhTJuBeq8UcjSj0ma+2evbks0ft5J2LxAkHDh5hAbAAbgojg491rF7BFNsSPUO7hdCh8TcQu2EjYUjDNLJH9um5bur3KtqmxaYtNqp872qry9Dc45N/zFYWGvZv3nQ+wyxwEBIM3B8YeOCubr9v7Tb+PtBDdl3vBJOsVfLWqKocMTdXtW4vsZ3b5rmWoCo0GRfanpotbd2pcJomfOw6YAPS7PCoL+BM1Bv5aPYx3gMNN7glf/w49UTIonps9AxPjOQMTMx3wgTbfpfqRvb8YawPQTfISmV1GiCqposwMBSgHO8DXsL8BMqOkfENgKuAtcBT5S267ZO/z/lEyL7Y4oNnoKap1RrS1eADYN1glI+sdzm6DWk8iMMtmxdt2B+w7YeL2uly1iA8Ak7QxlrLognGD2PQp2o6MLY8AeCxbAAABeJJREFUcREmxoLYlFGSVByOrN0d2OaVedXramVighdeXLW1Vsz2YXQ47HvhMEXqoSUcnxUEbkGJCQUlvmujg4q2JL7wbIePtu1Ie2QvthSWCMiB7/zZbbgOJBinH7/Jdm9bpCYckzo6vR6zT5xQuXvwTvJe6IypVArMMjW6ZcymhyoUDSaNFk46whiMExsDcR9H+o00NCvKl63eXGCvO0NIPmclDijT5LNep01jaC7M2aDbYd0LmSukHnxkWKlIOQ88EHg/bDq+g6MRId8ACAY5mWIQQ0I+CY6B3s4bE7nX+Gqf6g8j0rpCCWHW63SpX4IjAK4qA95AX/SVa/8gRWxtr20Q3CG2VhuaFs++JBdJ4Zlj6+3YaghNJBqNgBAnHi4SHFOnH9vifIObgNOP093eaNPdIiQB7MJbA8sAEAN8I5UlMzsxnmqA1GYdnSBlyj4Q0/cdaVk6HNi2lSZv6sCLRy0f6TFSq6sA70oGQI7BoNqd2KolDXFCvQ9tSPKoEUE4cAulJP2xrXWGlkz8KT9g4fNmtVLOCuS3VHiGcdRrRf6nlmd/kqRB2aAHBSJFx4GA12CnDIZ5ztV8rM606a9SBlTo2dLKErEK28NHIzt2rE2Q31hcIdHHx0ZBDkK6QN0wGPoArTmyOAyEAHeEA8gBDhgHXa1Yt9WmRw5NE2iaZP2sUrW42yZpXKQsRHsr/kd1NMpPXAaCiKS6LRwMnkzuSgWvC+Ig6WE+JYu+9PHfT4f9riave6oH62XGVC4yPGBxiHEqZT7QBP34jWaNHw73B6ksB/5DnuAPpoMBIUuDpeKzu/2hHr/JBUIjn57iBx6JNRlOBRnyz8h74AAGkTQfOLJhLx5etZftWOKNr6+3CLBBjB5b7dgCcMkYYbLAWtrqaseaDZRkQFGgUzcmPsP1oIYHHIBkYq4OERxIQwzeVAFUvVkQwAHoJtbwrG9pAYI6hQYsLjySHlcK48zb3DzSZj32AJ4BSUmzgQFcmPxWZogvlGrsTm2tQctdpweiKGxifLgxuLP5hTmbW9piozTPbA2MFRskKPsgoqX+BxuOnjzUD5NBbP0B9gSCMXA+sZVrVcIDbDKoBykfVSKhyN6fvF1uNi1NYj3yvLnAqMNCNzBnTsoCKTTAUAMvCXDDC2Ot2N9/89Xv5QNigNChFAS+gYSDBI03sY18M5ZXFtkGBK0JtdV45GelTN4IrCmHjAGMO0BFjQ3pLk4K4zdE5sPE8PwPlEaQIuqpkaILqPXuwYWObdNyM6tj4fGdX7vvKXvjBSfzidIHXnjRFhfr1mq17NiRNVtaguSWz3Cm54GBiCoQGMR3gnrAaT344jo9HYwJxcxGHQ/jM2vWQV0Ah4Av0sxIdOMiJIDkW1iaUz4DRhhZIyeCuFoINcOcWXN+3jptuPyKdbuYqqKNQ4yYm59jBkeyjpNE1HAIAJ0r69EMvYG8K9Sateacbdq8nSGIzRAwQpCwyNYKBYri+p0OrwEhpt/BqEJwdGVlz5R25AgP6o2a5TDdn2MJy2wTp5eBVx2CNlC6j3tCWQWUQbHatLjTYoYHVSO8L5KZxtycD7kCWYo5ALFFN374shTYAxs+hwbEXN7WN1qs7dBFohsVo3NTyTE4MS3GE4L6pOVhQOzZIl2ujAivwwOIihN302539KC4XI7fEyrauPHxWFQ6PB5AKtz58kLD8sUcs0W89oPHXrCLztjJeH5g34u2eeuCddptO3J41ZoNDeSCl6JKcwx5imQdoY17fg7eILLWhuZCArTGOMkMhQqzyMDKaLCcwGugV75MAXu1WuRG4LNRbqkAvPJp2ipOgzsD/sOjJVobHU554xMAoMVJ8eSlCr1Sp9Umw4wxOXGvy/ttABsVK/QqyGSR0cHYMJk2nytQpQlvjXApiW9EqAASEQZFPglzE/lgFxz+EcG02noUSQgdkCmzm1lPGYAwrVjFZ/TpMHhPmLqS5qwEw2H/WsQMsFirU/mI9QVPVG02bNTva/zw//Nw/xdbdHAARwppnQAAAABJRU5ErkJggg==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16162020" y="381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526472</xdr:colOff>
      <xdr:row>3</xdr:row>
      <xdr:rowOff>55420</xdr:rowOff>
    </xdr:from>
    <xdr:to>
      <xdr:col>2</xdr:col>
      <xdr:colOff>1787707</xdr:colOff>
      <xdr:row>3</xdr:row>
      <xdr:rowOff>834570</xdr:rowOff>
    </xdr:to>
    <xdr:pic>
      <xdr:nvPicPr>
        <xdr:cNvPr id="80" name="Grafik 91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701" y="2189020"/>
          <a:ext cx="1247900" cy="76772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8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0086109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9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10086109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6</xdr:row>
      <xdr:rowOff>0</xdr:rowOff>
    </xdr:from>
    <xdr:ext cx="304800" cy="304800"/>
    <xdr:sp macro="" textlink="">
      <xdr:nvSpPr>
        <xdr:cNvPr id="9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3158836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6</xdr:row>
      <xdr:rowOff>0</xdr:rowOff>
    </xdr:from>
    <xdr:ext cx="304800" cy="304800"/>
    <xdr:sp macro="" textlink="">
      <xdr:nvSpPr>
        <xdr:cNvPr id="9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158836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9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9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870975</xdr:colOff>
      <xdr:row>15</xdr:row>
      <xdr:rowOff>185290</xdr:rowOff>
    </xdr:from>
    <xdr:ext cx="447871" cy="635325"/>
    <xdr:pic>
      <xdr:nvPicPr>
        <xdr:cNvPr id="98" name="image41.png" title="Kép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13667" y="10948540"/>
          <a:ext cx="447871" cy="63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9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10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10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1884218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800"/>
    <xdr:sp macro="" textlink="">
      <xdr:nvSpPr>
        <xdr:cNvPr id="10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1884218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0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0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2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2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2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2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2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2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2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2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2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3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3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3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3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290945</xdr:colOff>
      <xdr:row>25</xdr:row>
      <xdr:rowOff>76910</xdr:rowOff>
    </xdr:from>
    <xdr:to>
      <xdr:col>2</xdr:col>
      <xdr:colOff>1977390</xdr:colOff>
      <xdr:row>25</xdr:row>
      <xdr:rowOff>796192</xdr:rowOff>
    </xdr:to>
    <xdr:pic>
      <xdr:nvPicPr>
        <xdr:cNvPr id="137" name="Grafik 31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24845" y="19803185"/>
          <a:ext cx="1680730" cy="71547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4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4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4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4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4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4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04800"/>
    <xdr:sp macro="" textlink="">
      <xdr:nvSpPr>
        <xdr:cNvPr id="16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04800"/>
    <xdr:sp macro="" textlink="">
      <xdr:nvSpPr>
        <xdr:cNvPr id="16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304800"/>
    <xdr:sp macro="" textlink="">
      <xdr:nvSpPr>
        <xdr:cNvPr id="16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77031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304800"/>
    <xdr:sp macro="" textlink="">
      <xdr:nvSpPr>
        <xdr:cNvPr id="17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77031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821036</xdr:colOff>
      <xdr:row>8</xdr:row>
      <xdr:rowOff>87152</xdr:rowOff>
    </xdr:from>
    <xdr:ext cx="583221" cy="674848"/>
    <xdr:pic>
      <xdr:nvPicPr>
        <xdr:cNvPr id="171" name="image2.jpg" title="Kép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71265" y="5225209"/>
          <a:ext cx="583221" cy="674848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752014</xdr:colOff>
      <xdr:row>9</xdr:row>
      <xdr:rowOff>72110</xdr:rowOff>
    </xdr:from>
    <xdr:ext cx="695786" cy="679004"/>
    <xdr:pic>
      <xdr:nvPicPr>
        <xdr:cNvPr id="172" name="image3.jpg" title="Kép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02243" y="6091910"/>
          <a:ext cx="695786" cy="679004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916582</xdr:colOff>
      <xdr:row>10</xdr:row>
      <xdr:rowOff>144251</xdr:rowOff>
    </xdr:from>
    <xdr:ext cx="422361" cy="541549"/>
    <xdr:pic>
      <xdr:nvPicPr>
        <xdr:cNvPr id="173" name="image4.jpg" title="Kép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66811" y="7045794"/>
          <a:ext cx="422361" cy="541549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783771</xdr:colOff>
      <xdr:row>11</xdr:row>
      <xdr:rowOff>89071</xdr:rowOff>
    </xdr:from>
    <xdr:ext cx="325443" cy="618500"/>
    <xdr:pic>
      <xdr:nvPicPr>
        <xdr:cNvPr id="174" name="image7.jpg" title="Kép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334000" y="7872357"/>
          <a:ext cx="325443" cy="618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1236387</xdr:colOff>
      <xdr:row>11</xdr:row>
      <xdr:rowOff>103392</xdr:rowOff>
    </xdr:from>
    <xdr:ext cx="342042" cy="615065"/>
    <xdr:pic>
      <xdr:nvPicPr>
        <xdr:cNvPr id="175" name="image9.jpg" title="Kép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86616" y="7886678"/>
          <a:ext cx="342042" cy="61506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727537</xdr:colOff>
      <xdr:row>12</xdr:row>
      <xdr:rowOff>87085</xdr:rowOff>
    </xdr:from>
    <xdr:ext cx="840006" cy="755073"/>
    <xdr:pic>
      <xdr:nvPicPr>
        <xdr:cNvPr id="176" name="image1.jpg" title="Kép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77766" y="8752114"/>
          <a:ext cx="840006" cy="75507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7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7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8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8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8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8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8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8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8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8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8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9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9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9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9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16556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9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16556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915623</xdr:colOff>
      <xdr:row>21</xdr:row>
      <xdr:rowOff>77219</xdr:rowOff>
    </xdr:from>
    <xdr:ext cx="393864" cy="909962"/>
    <xdr:pic>
      <xdr:nvPicPr>
        <xdr:cNvPr id="196" name="Kép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41" y="16359366"/>
          <a:ext cx="393864" cy="909962"/>
        </a:xfrm>
        <a:prstGeom prst="rect">
          <a:avLst/>
        </a:prstGeom>
      </xdr:spPr>
    </xdr:pic>
    <xdr:clientData/>
  </xdr:oneCellAnchor>
  <xdr:oneCellAnchor>
    <xdr:from>
      <xdr:col>2</xdr:col>
      <xdr:colOff>909683</xdr:colOff>
      <xdr:row>20</xdr:row>
      <xdr:rowOff>77191</xdr:rowOff>
    </xdr:from>
    <xdr:ext cx="486889" cy="926565"/>
    <xdr:pic>
      <xdr:nvPicPr>
        <xdr:cNvPr id="197" name="Kép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4301" y="15294779"/>
          <a:ext cx="486889" cy="926565"/>
        </a:xfrm>
        <a:prstGeom prst="rect">
          <a:avLst/>
        </a:prstGeom>
      </xdr:spPr>
    </xdr:pic>
    <xdr:clientData/>
  </xdr:oneCellAnchor>
  <xdr:oneCellAnchor>
    <xdr:from>
      <xdr:col>2</xdr:col>
      <xdr:colOff>915624</xdr:colOff>
      <xdr:row>19</xdr:row>
      <xdr:rowOff>83128</xdr:rowOff>
    </xdr:from>
    <xdr:ext cx="528625" cy="940129"/>
    <xdr:pic>
      <xdr:nvPicPr>
        <xdr:cNvPr id="198" name="Kép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42" y="14236157"/>
          <a:ext cx="528625" cy="94012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9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0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0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0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0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0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0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0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0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0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1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1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478972</xdr:colOff>
      <xdr:row>4</xdr:row>
      <xdr:rowOff>404750</xdr:rowOff>
    </xdr:from>
    <xdr:ext cx="1295400" cy="672936"/>
    <xdr:pic>
      <xdr:nvPicPr>
        <xdr:cNvPr id="216" name="image22.png" title="Kép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29201" y="3365664"/>
          <a:ext cx="1295400" cy="67293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0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0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1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1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1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1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657225</xdr:colOff>
      <xdr:row>26</xdr:row>
      <xdr:rowOff>66675</xdr:rowOff>
    </xdr:from>
    <xdr:ext cx="933449" cy="638176"/>
    <xdr:pic>
      <xdr:nvPicPr>
        <xdr:cNvPr id="114" name="Grafik 84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/>
      </xdr:nvPicPr>
      <xdr:blipFill rotWithShape="1">
        <a:blip xmlns:r="http://schemas.openxmlformats.org/officeDocument/2006/relationships" r:embed="rId16"/>
        <a:srcRect l="31075" t="15613" r="22651" b="35199"/>
        <a:stretch/>
      </xdr:blipFill>
      <xdr:spPr bwMode="auto">
        <a:xfrm>
          <a:off x="5191125" y="20640675"/>
          <a:ext cx="933449" cy="6381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530038</xdr:colOff>
      <xdr:row>27</xdr:row>
      <xdr:rowOff>50427</xdr:rowOff>
    </xdr:from>
    <xdr:to>
      <xdr:col>2</xdr:col>
      <xdr:colOff>1787181</xdr:colOff>
      <xdr:row>27</xdr:row>
      <xdr:rowOff>797094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66179" y="21458145"/>
          <a:ext cx="1257143" cy="74285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1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3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3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3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4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4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284017</xdr:colOff>
      <xdr:row>24</xdr:row>
      <xdr:rowOff>52423</xdr:rowOff>
    </xdr:from>
    <xdr:ext cx="1573358" cy="613041"/>
    <xdr:pic>
      <xdr:nvPicPr>
        <xdr:cNvPr id="148" name="Grafik 30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817917" y="18083248"/>
          <a:ext cx="1573358" cy="61304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23</xdr:row>
      <xdr:rowOff>133351</xdr:rowOff>
    </xdr:from>
    <xdr:to>
      <xdr:col>2</xdr:col>
      <xdr:colOff>1871662</xdr:colOff>
      <xdr:row>23</xdr:row>
      <xdr:rowOff>681991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05375" y="18164176"/>
          <a:ext cx="1500187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945174</xdr:colOff>
      <xdr:row>16</xdr:row>
      <xdr:rowOff>131885</xdr:rowOff>
    </xdr:from>
    <xdr:to>
      <xdr:col>2</xdr:col>
      <xdr:colOff>1405314</xdr:colOff>
      <xdr:row>16</xdr:row>
      <xdr:rowOff>910737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866" y="11906250"/>
          <a:ext cx="456330" cy="769327"/>
        </a:xfrm>
        <a:prstGeom prst="rect">
          <a:avLst/>
        </a:prstGeom>
      </xdr:spPr>
    </xdr:pic>
    <xdr:clientData/>
  </xdr:twoCellAnchor>
  <xdr:twoCellAnchor editAs="oneCell">
    <xdr:from>
      <xdr:col>2</xdr:col>
      <xdr:colOff>945174</xdr:colOff>
      <xdr:row>17</xdr:row>
      <xdr:rowOff>48731</xdr:rowOff>
    </xdr:from>
    <xdr:to>
      <xdr:col>2</xdr:col>
      <xdr:colOff>1558523</xdr:colOff>
      <xdr:row>17</xdr:row>
      <xdr:rowOff>993881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866" y="12834212"/>
          <a:ext cx="594299" cy="94515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3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3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4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5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5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5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5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5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6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6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6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866891</xdr:colOff>
      <xdr:row>14</xdr:row>
      <xdr:rowOff>178159</xdr:rowOff>
    </xdr:from>
    <xdr:ext cx="447871" cy="635325"/>
    <xdr:pic>
      <xdr:nvPicPr>
        <xdr:cNvPr id="163" name="image41.png" title="Kép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92983" y="9928751"/>
          <a:ext cx="447871" cy="6353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259</xdr:row>
      <xdr:rowOff>0</xdr:rowOff>
    </xdr:from>
    <xdr:ext cx="304800" cy="304800"/>
    <xdr:sp macro="" textlink="">
      <xdr:nvSpPr>
        <xdr:cNvPr id="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85875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259</xdr:row>
      <xdr:rowOff>0</xdr:rowOff>
    </xdr:from>
    <xdr:ext cx="304800" cy="304800"/>
    <xdr:sp macro="" textlink="">
      <xdr:nvSpPr>
        <xdr:cNvPr id="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259</xdr:row>
      <xdr:rowOff>0</xdr:rowOff>
    </xdr:from>
    <xdr:ext cx="304800" cy="304800"/>
    <xdr:sp macro="" textlink="">
      <xdr:nvSpPr>
        <xdr:cNvPr id="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400800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259</xdr:row>
      <xdr:rowOff>0</xdr:rowOff>
    </xdr:from>
    <xdr:ext cx="304800" cy="304800"/>
    <xdr:sp macro="" textlink="">
      <xdr:nvSpPr>
        <xdr:cNvPr id="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46"/>
  <sheetViews>
    <sheetView view="pageLayout" topLeftCell="A76" zoomScale="85" zoomScaleNormal="85" zoomScaleSheetLayoutView="70" zoomScalePageLayoutView="85" workbookViewId="0">
      <selection activeCell="E88" sqref="E88"/>
    </sheetView>
  </sheetViews>
  <sheetFormatPr defaultColWidth="14.42578125" defaultRowHeight="15" customHeight="1" x14ac:dyDescent="0.25"/>
  <cols>
    <col min="1" max="1" width="9.28515625" style="216" customWidth="1"/>
    <col min="2" max="2" width="10" style="217" customWidth="1"/>
    <col min="3" max="3" width="8.42578125" style="213" customWidth="1"/>
    <col min="4" max="4" width="23.42578125" style="213" customWidth="1"/>
    <col min="5" max="5" width="6.5703125" style="214" customWidth="1"/>
    <col min="6" max="6" width="5.140625" style="214" customWidth="1"/>
    <col min="7" max="7" width="12.140625" style="230" customWidth="1"/>
    <col min="8" max="8" width="12" style="230" customWidth="1"/>
    <col min="9" max="9" width="12" style="230" hidden="1" customWidth="1"/>
    <col min="10" max="10" width="8.7109375" style="213" customWidth="1"/>
    <col min="11" max="15" width="10" style="214" customWidth="1"/>
  </cols>
  <sheetData>
    <row r="1" spans="1:15" s="1" customFormat="1" ht="15" customHeight="1" x14ac:dyDescent="0.25">
      <c r="A1" s="265" t="s">
        <v>669</v>
      </c>
      <c r="B1" s="217"/>
      <c r="C1" s="213"/>
      <c r="D1" s="213"/>
      <c r="E1" s="214"/>
      <c r="F1" s="214"/>
      <c r="G1" s="230"/>
      <c r="H1" s="230"/>
      <c r="I1" s="230"/>
      <c r="J1" s="213"/>
      <c r="K1" s="214"/>
      <c r="L1" s="214"/>
      <c r="M1" s="214"/>
      <c r="N1" s="214"/>
      <c r="O1" s="214"/>
    </row>
    <row r="2" spans="1:15" s="1" customFormat="1" ht="15" customHeight="1" thickBot="1" x14ac:dyDescent="0.3">
      <c r="A2" s="265" t="s">
        <v>466</v>
      </c>
      <c r="B2" s="217"/>
      <c r="C2" s="213"/>
      <c r="D2" s="213"/>
      <c r="E2" s="214"/>
      <c r="F2" s="214"/>
      <c r="G2" s="230"/>
      <c r="H2" s="230"/>
      <c r="I2" s="230"/>
      <c r="J2" s="213"/>
      <c r="K2" s="214"/>
      <c r="L2" s="214"/>
      <c r="M2" s="214"/>
      <c r="N2" s="214"/>
      <c r="O2" s="214"/>
    </row>
    <row r="3" spans="1:15" x14ac:dyDescent="0.25">
      <c r="A3" s="36" t="s">
        <v>0</v>
      </c>
      <c r="B3" s="29"/>
      <c r="C3" s="2"/>
      <c r="D3" s="444" t="s">
        <v>58</v>
      </c>
      <c r="E3" s="13"/>
      <c r="F3" s="3"/>
      <c r="G3" s="220"/>
      <c r="H3" s="220"/>
      <c r="I3" s="220"/>
      <c r="J3" s="3"/>
      <c r="K3" s="4"/>
      <c r="L3" s="3"/>
      <c r="M3" s="3"/>
      <c r="N3" s="3"/>
      <c r="O3" s="5"/>
    </row>
    <row r="4" spans="1:15" ht="15.75" thickBot="1" x14ac:dyDescent="0.3">
      <c r="A4" s="37" t="s">
        <v>469</v>
      </c>
      <c r="B4" s="30"/>
      <c r="C4" s="7"/>
      <c r="D4" s="7"/>
      <c r="E4" s="8"/>
      <c r="F4" s="8"/>
      <c r="G4" s="221"/>
      <c r="H4" s="221"/>
      <c r="I4" s="221"/>
      <c r="J4" s="8"/>
      <c r="K4" s="9"/>
      <c r="L4" s="8"/>
      <c r="M4" s="8"/>
      <c r="N4" s="8"/>
      <c r="O4" s="10"/>
    </row>
    <row r="5" spans="1:15" ht="34.5" thickBot="1" x14ac:dyDescent="0.3">
      <c r="A5" s="407" t="s">
        <v>60</v>
      </c>
      <c r="B5" s="408" t="s">
        <v>264</v>
      </c>
      <c r="C5" s="403" t="s">
        <v>59</v>
      </c>
      <c r="D5" s="409" t="s">
        <v>267</v>
      </c>
      <c r="E5" s="409" t="s">
        <v>324</v>
      </c>
      <c r="F5" s="409" t="s">
        <v>370</v>
      </c>
      <c r="G5" s="410" t="s">
        <v>664</v>
      </c>
      <c r="H5" s="410" t="s">
        <v>665</v>
      </c>
      <c r="I5" s="410" t="s">
        <v>673</v>
      </c>
      <c r="J5" s="404" t="s">
        <v>368</v>
      </c>
      <c r="K5" s="404" t="s">
        <v>369</v>
      </c>
      <c r="L5" s="405" t="s">
        <v>1</v>
      </c>
      <c r="M5" s="405" t="s">
        <v>2</v>
      </c>
      <c r="N5" s="405" t="s">
        <v>3</v>
      </c>
      <c r="O5" s="406" t="s">
        <v>4</v>
      </c>
    </row>
    <row r="6" spans="1:15" x14ac:dyDescent="0.25">
      <c r="A6" s="62">
        <v>398277</v>
      </c>
      <c r="B6" s="63" t="s">
        <v>400</v>
      </c>
      <c r="C6" s="64" t="s">
        <v>7</v>
      </c>
      <c r="D6" s="64" t="s">
        <v>8</v>
      </c>
      <c r="E6" s="65" t="s">
        <v>266</v>
      </c>
      <c r="F6" s="65"/>
      <c r="G6" s="66">
        <v>4290</v>
      </c>
      <c r="H6" s="463"/>
      <c r="I6" s="463">
        <f>G6*2.5</f>
        <v>10725</v>
      </c>
      <c r="J6" s="66" t="s">
        <v>358</v>
      </c>
      <c r="K6" s="49">
        <v>1046215</v>
      </c>
      <c r="L6" s="67">
        <v>1140790</v>
      </c>
      <c r="M6" s="67">
        <v>1140840</v>
      </c>
      <c r="N6" s="67">
        <v>1140897</v>
      </c>
      <c r="O6" s="68">
        <v>1140989</v>
      </c>
    </row>
    <row r="7" spans="1:15" ht="15.75" customHeight="1" x14ac:dyDescent="0.25">
      <c r="A7" s="69">
        <v>412942</v>
      </c>
      <c r="B7" s="70"/>
      <c r="C7" s="71" t="s">
        <v>61</v>
      </c>
      <c r="D7" s="71" t="s">
        <v>64</v>
      </c>
      <c r="E7" s="72" t="s">
        <v>266</v>
      </c>
      <c r="F7" s="72"/>
      <c r="G7" s="73">
        <v>4290</v>
      </c>
      <c r="H7" s="464"/>
      <c r="I7" s="464">
        <f>2.5*G7</f>
        <v>10725</v>
      </c>
      <c r="J7" s="73" t="s">
        <v>349</v>
      </c>
      <c r="K7" s="12">
        <v>1254908</v>
      </c>
      <c r="L7" s="74">
        <v>1344680</v>
      </c>
      <c r="M7" s="74">
        <v>1344695</v>
      </c>
      <c r="N7" s="74">
        <v>1344684</v>
      </c>
      <c r="O7" s="75">
        <v>1344710</v>
      </c>
    </row>
    <row r="8" spans="1:15" x14ac:dyDescent="0.25">
      <c r="A8" s="69">
        <v>398215</v>
      </c>
      <c r="B8" s="253" t="s">
        <v>435</v>
      </c>
      <c r="C8" s="76" t="s">
        <v>5</v>
      </c>
      <c r="D8" s="76" t="s">
        <v>6</v>
      </c>
      <c r="E8" s="77" t="s">
        <v>266</v>
      </c>
      <c r="F8" s="77" t="s">
        <v>67</v>
      </c>
      <c r="G8" s="73">
        <v>4890</v>
      </c>
      <c r="H8" s="464"/>
      <c r="I8" s="464">
        <f>2.5*G8</f>
        <v>12225</v>
      </c>
      <c r="J8" s="73" t="s">
        <v>349</v>
      </c>
      <c r="K8" s="12">
        <v>1254908</v>
      </c>
      <c r="L8" s="74">
        <v>1344680</v>
      </c>
      <c r="M8" s="74">
        <v>1344695</v>
      </c>
      <c r="N8" s="74">
        <v>1344684</v>
      </c>
      <c r="O8" s="75">
        <v>1344710</v>
      </c>
    </row>
    <row r="9" spans="1:15" s="1" customFormat="1" x14ac:dyDescent="0.25">
      <c r="A9" s="69">
        <v>403667</v>
      </c>
      <c r="B9" s="253"/>
      <c r="C9" s="76" t="s">
        <v>658</v>
      </c>
      <c r="D9" s="76" t="s">
        <v>659</v>
      </c>
      <c r="E9" s="77" t="s">
        <v>266</v>
      </c>
      <c r="F9" s="77" t="s">
        <v>67</v>
      </c>
      <c r="G9" s="73">
        <v>4890</v>
      </c>
      <c r="H9" s="464"/>
      <c r="I9" s="464">
        <f>2.5*G9</f>
        <v>12225</v>
      </c>
      <c r="J9" s="73" t="s">
        <v>356</v>
      </c>
      <c r="K9" s="12">
        <v>1022767</v>
      </c>
      <c r="L9" s="74">
        <v>1140784</v>
      </c>
      <c r="M9" s="74">
        <v>1140834</v>
      </c>
      <c r="N9" s="74">
        <v>1140891</v>
      </c>
      <c r="O9" s="75">
        <v>1140983</v>
      </c>
    </row>
    <row r="10" spans="1:15" ht="15.75" customHeight="1" x14ac:dyDescent="0.25">
      <c r="A10" s="69">
        <v>403698</v>
      </c>
      <c r="B10" s="70"/>
      <c r="C10" s="76" t="s">
        <v>62</v>
      </c>
      <c r="D10" s="76" t="s">
        <v>65</v>
      </c>
      <c r="E10" s="77" t="s">
        <v>266</v>
      </c>
      <c r="F10" s="77" t="s">
        <v>67</v>
      </c>
      <c r="G10" s="73">
        <v>4890</v>
      </c>
      <c r="H10" s="464"/>
      <c r="I10" s="464">
        <f>2.5*G10</f>
        <v>12225</v>
      </c>
      <c r="J10" s="73" t="s">
        <v>336</v>
      </c>
      <c r="K10" s="12">
        <v>1254962</v>
      </c>
      <c r="L10" s="74">
        <v>1140619</v>
      </c>
      <c r="M10" s="74">
        <v>1140739</v>
      </c>
      <c r="N10" s="74">
        <v>1140876</v>
      </c>
      <c r="O10" s="75">
        <v>1140978</v>
      </c>
    </row>
    <row r="11" spans="1:15" ht="15.75" thickBot="1" x14ac:dyDescent="0.3">
      <c r="A11" s="78">
        <v>403728</v>
      </c>
      <c r="B11" s="79"/>
      <c r="C11" s="80" t="s">
        <v>63</v>
      </c>
      <c r="D11" s="80" t="s">
        <v>66</v>
      </c>
      <c r="E11" s="81" t="s">
        <v>266</v>
      </c>
      <c r="F11" s="81" t="s">
        <v>67</v>
      </c>
      <c r="G11" s="82">
        <v>4890</v>
      </c>
      <c r="H11" s="465"/>
      <c r="I11" s="464">
        <f>2.5*G11</f>
        <v>12225</v>
      </c>
      <c r="J11" s="82" t="s">
        <v>335</v>
      </c>
      <c r="K11" s="14">
        <v>1046234</v>
      </c>
      <c r="L11" s="83">
        <v>1140784</v>
      </c>
      <c r="M11" s="83">
        <v>1140834</v>
      </c>
      <c r="N11" s="83">
        <v>1140891</v>
      </c>
      <c r="O11" s="84">
        <v>1140983</v>
      </c>
    </row>
    <row r="12" spans="1:15" x14ac:dyDescent="0.25">
      <c r="A12" s="36" t="s">
        <v>9</v>
      </c>
      <c r="B12" s="29"/>
      <c r="C12" s="2"/>
      <c r="D12" s="444" t="s">
        <v>58</v>
      </c>
      <c r="E12" s="13"/>
      <c r="F12" s="3"/>
      <c r="G12" s="220"/>
      <c r="H12" s="220"/>
      <c r="I12" s="220"/>
      <c r="J12" s="3"/>
      <c r="K12" s="4"/>
      <c r="L12" s="3"/>
      <c r="M12" s="3"/>
      <c r="N12" s="3"/>
      <c r="O12" s="5"/>
    </row>
    <row r="13" spans="1:15" ht="15.75" thickBot="1" x14ac:dyDescent="0.3">
      <c r="A13" s="37" t="s">
        <v>142</v>
      </c>
      <c r="B13" s="30"/>
      <c r="C13" s="7"/>
      <c r="D13" s="7"/>
      <c r="E13" s="8"/>
      <c r="F13" s="8"/>
      <c r="G13" s="221"/>
      <c r="H13" s="221"/>
      <c r="I13" s="221"/>
      <c r="J13" s="8"/>
      <c r="K13" s="9"/>
      <c r="L13" s="8"/>
      <c r="M13" s="8"/>
      <c r="N13" s="8"/>
      <c r="O13" s="10"/>
    </row>
    <row r="14" spans="1:15" ht="34.5" thickBot="1" x14ac:dyDescent="0.3">
      <c r="A14" s="407" t="s">
        <v>60</v>
      </c>
      <c r="B14" s="408" t="s">
        <v>264</v>
      </c>
      <c r="C14" s="403" t="s">
        <v>59</v>
      </c>
      <c r="D14" s="409" t="s">
        <v>267</v>
      </c>
      <c r="E14" s="409" t="s">
        <v>324</v>
      </c>
      <c r="F14" s="409" t="s">
        <v>370</v>
      </c>
      <c r="G14" s="410" t="s">
        <v>664</v>
      </c>
      <c r="H14" s="410" t="s">
        <v>665</v>
      </c>
      <c r="I14" s="410" t="s">
        <v>673</v>
      </c>
      <c r="J14" s="404" t="s">
        <v>368</v>
      </c>
      <c r="K14" s="404" t="s">
        <v>369</v>
      </c>
      <c r="L14" s="405" t="s">
        <v>1</v>
      </c>
      <c r="M14" s="405" t="s">
        <v>2</v>
      </c>
      <c r="N14" s="405" t="s">
        <v>3</v>
      </c>
      <c r="O14" s="406" t="s">
        <v>4</v>
      </c>
    </row>
    <row r="15" spans="1:15" x14ac:dyDescent="0.25">
      <c r="A15" s="62">
        <v>398062</v>
      </c>
      <c r="B15" s="63" t="s">
        <v>401</v>
      </c>
      <c r="C15" s="132" t="s">
        <v>11</v>
      </c>
      <c r="D15" s="132" t="s">
        <v>68</v>
      </c>
      <c r="E15" s="133" t="s">
        <v>266</v>
      </c>
      <c r="F15" s="133"/>
      <c r="G15" s="66">
        <v>4890</v>
      </c>
      <c r="H15" s="463"/>
      <c r="I15" s="466">
        <f>1.99*G15</f>
        <v>9731.1</v>
      </c>
      <c r="J15" s="66" t="s">
        <v>340</v>
      </c>
      <c r="K15" s="49">
        <v>219374</v>
      </c>
      <c r="L15" s="67">
        <v>1140793</v>
      </c>
      <c r="M15" s="67">
        <v>1140843</v>
      </c>
      <c r="N15" s="67">
        <v>1140900</v>
      </c>
      <c r="O15" s="68">
        <v>1140992</v>
      </c>
    </row>
    <row r="16" spans="1:15" ht="13.9" customHeight="1" x14ac:dyDescent="0.25">
      <c r="A16" s="360">
        <v>398321</v>
      </c>
      <c r="B16" s="361" t="s">
        <v>402</v>
      </c>
      <c r="C16" s="145" t="s">
        <v>12</v>
      </c>
      <c r="D16" s="145" t="s">
        <v>69</v>
      </c>
      <c r="E16" s="146" t="s">
        <v>266</v>
      </c>
      <c r="F16" s="146" t="s">
        <v>67</v>
      </c>
      <c r="G16" s="147">
        <v>5190</v>
      </c>
      <c r="H16" s="466"/>
      <c r="I16" s="466">
        <f>1.99*G16</f>
        <v>10328.1</v>
      </c>
      <c r="J16" s="147" t="s">
        <v>350</v>
      </c>
      <c r="K16" s="35">
        <v>1003567</v>
      </c>
      <c r="L16" s="148">
        <v>1140783</v>
      </c>
      <c r="M16" s="148">
        <v>1140833</v>
      </c>
      <c r="N16" s="148">
        <v>1140890</v>
      </c>
      <c r="O16" s="149">
        <v>1140982</v>
      </c>
    </row>
    <row r="17" spans="1:15" s="1" customFormat="1" ht="13.9" customHeight="1" thickBot="1" x14ac:dyDescent="0.3">
      <c r="A17" s="78">
        <v>398413</v>
      </c>
      <c r="B17" s="365"/>
      <c r="C17" s="80" t="s">
        <v>661</v>
      </c>
      <c r="D17" s="80" t="s">
        <v>662</v>
      </c>
      <c r="E17" s="81" t="s">
        <v>266</v>
      </c>
      <c r="F17" s="81"/>
      <c r="G17" s="82">
        <v>4890</v>
      </c>
      <c r="H17" s="465"/>
      <c r="I17" s="466">
        <f>1.99*G17</f>
        <v>9731.1</v>
      </c>
      <c r="J17" s="82" t="s">
        <v>334</v>
      </c>
      <c r="K17" s="14">
        <v>1046231</v>
      </c>
      <c r="L17" s="83">
        <v>1140619</v>
      </c>
      <c r="M17" s="83">
        <v>1140739</v>
      </c>
      <c r="N17" s="83">
        <v>1140876</v>
      </c>
      <c r="O17" s="84">
        <v>1140978</v>
      </c>
    </row>
    <row r="18" spans="1:15" s="1" customFormat="1" x14ac:dyDescent="0.25">
      <c r="A18" s="392" t="s">
        <v>70</v>
      </c>
      <c r="B18" s="393"/>
      <c r="C18" s="394"/>
      <c r="D18" s="445" t="s">
        <v>58</v>
      </c>
      <c r="E18" s="395"/>
      <c r="F18" s="396"/>
      <c r="G18" s="397"/>
      <c r="H18" s="397"/>
      <c r="I18" s="397"/>
      <c r="J18" s="396"/>
      <c r="K18" s="398"/>
      <c r="L18" s="396"/>
      <c r="M18" s="396"/>
      <c r="N18" s="396"/>
      <c r="O18" s="399"/>
    </row>
    <row r="19" spans="1:15" s="1" customFormat="1" ht="15.75" thickBot="1" x14ac:dyDescent="0.3">
      <c r="A19" s="37" t="s">
        <v>143</v>
      </c>
      <c r="B19" s="30"/>
      <c r="C19" s="7"/>
      <c r="D19" s="7"/>
      <c r="E19" s="8"/>
      <c r="F19" s="8"/>
      <c r="G19" s="221"/>
      <c r="H19" s="221"/>
      <c r="I19" s="221"/>
      <c r="J19" s="8"/>
      <c r="K19" s="9"/>
      <c r="L19" s="8"/>
      <c r="M19" s="8"/>
      <c r="N19" s="8"/>
      <c r="O19" s="10"/>
    </row>
    <row r="20" spans="1:15" s="1" customFormat="1" ht="34.5" thickBot="1" x14ac:dyDescent="0.3">
      <c r="A20" s="407" t="s">
        <v>60</v>
      </c>
      <c r="B20" s="408" t="s">
        <v>264</v>
      </c>
      <c r="C20" s="403" t="s">
        <v>59</v>
      </c>
      <c r="D20" s="409" t="s">
        <v>267</v>
      </c>
      <c r="E20" s="409" t="s">
        <v>324</v>
      </c>
      <c r="F20" s="409" t="s">
        <v>370</v>
      </c>
      <c r="G20" s="410" t="s">
        <v>664</v>
      </c>
      <c r="H20" s="410" t="s">
        <v>665</v>
      </c>
      <c r="I20" s="410" t="s">
        <v>673</v>
      </c>
      <c r="J20" s="404" t="s">
        <v>368</v>
      </c>
      <c r="K20" s="404" t="s">
        <v>369</v>
      </c>
      <c r="L20" s="405" t="s">
        <v>1</v>
      </c>
      <c r="M20" s="405" t="s">
        <v>2</v>
      </c>
      <c r="N20" s="405" t="s">
        <v>3</v>
      </c>
      <c r="O20" s="406" t="s">
        <v>4</v>
      </c>
    </row>
    <row r="21" spans="1:15" s="1" customFormat="1" x14ac:dyDescent="0.25">
      <c r="A21" s="62">
        <v>361820</v>
      </c>
      <c r="B21" s="254" t="s">
        <v>436</v>
      </c>
      <c r="C21" s="132" t="s">
        <v>14</v>
      </c>
      <c r="D21" s="132" t="s">
        <v>15</v>
      </c>
      <c r="E21" s="133"/>
      <c r="F21" s="133"/>
      <c r="G21" s="66">
        <v>5490</v>
      </c>
      <c r="H21" s="463"/>
      <c r="I21" s="466">
        <f>1.99*G21</f>
        <v>10925.1</v>
      </c>
      <c r="J21" s="66" t="s">
        <v>326</v>
      </c>
      <c r="K21" s="49">
        <v>196219</v>
      </c>
      <c r="L21" s="67">
        <v>1140785</v>
      </c>
      <c r="M21" s="67">
        <v>1140835</v>
      </c>
      <c r="N21" s="67">
        <v>1140892</v>
      </c>
      <c r="O21" s="68">
        <v>1140984</v>
      </c>
    </row>
    <row r="22" spans="1:15" s="1" customFormat="1" x14ac:dyDescent="0.25">
      <c r="A22" s="69">
        <v>361714</v>
      </c>
      <c r="B22" s="253" t="s">
        <v>437</v>
      </c>
      <c r="C22" s="76" t="s">
        <v>16</v>
      </c>
      <c r="D22" s="76" t="s">
        <v>72</v>
      </c>
      <c r="E22" s="77" t="s">
        <v>266</v>
      </c>
      <c r="F22" s="77"/>
      <c r="G22" s="73">
        <v>5490</v>
      </c>
      <c r="H22" s="464"/>
      <c r="I22" s="466">
        <f>1.99*G22</f>
        <v>10925.1</v>
      </c>
      <c r="J22" s="73" t="s">
        <v>325</v>
      </c>
      <c r="K22" s="12">
        <v>1022765</v>
      </c>
      <c r="L22" s="74">
        <v>1140783</v>
      </c>
      <c r="M22" s="74">
        <v>1140833</v>
      </c>
      <c r="N22" s="74">
        <v>1140890</v>
      </c>
      <c r="O22" s="75">
        <v>1140982</v>
      </c>
    </row>
    <row r="23" spans="1:15" s="1" customFormat="1" x14ac:dyDescent="0.25">
      <c r="A23" s="69">
        <v>361790</v>
      </c>
      <c r="B23" s="70"/>
      <c r="C23" s="76" t="s">
        <v>75</v>
      </c>
      <c r="D23" s="76" t="s">
        <v>76</v>
      </c>
      <c r="E23" s="77"/>
      <c r="F23" s="77"/>
      <c r="G23" s="73">
        <v>5490</v>
      </c>
      <c r="H23" s="464"/>
      <c r="I23" s="466">
        <f>1.99*G23</f>
        <v>10925.1</v>
      </c>
      <c r="J23" s="73" t="s">
        <v>341</v>
      </c>
      <c r="K23" s="12">
        <v>219348</v>
      </c>
      <c r="L23" s="74">
        <v>1140789</v>
      </c>
      <c r="M23" s="74">
        <v>1140839</v>
      </c>
      <c r="N23" s="74">
        <v>1140896</v>
      </c>
      <c r="O23" s="75">
        <v>1140988</v>
      </c>
    </row>
    <row r="24" spans="1:15" s="1" customFormat="1" x14ac:dyDescent="0.25">
      <c r="A24" s="69">
        <v>361776</v>
      </c>
      <c r="B24" s="70"/>
      <c r="C24" s="76" t="s">
        <v>71</v>
      </c>
      <c r="D24" s="76" t="s">
        <v>73</v>
      </c>
      <c r="E24" s="77" t="s">
        <v>266</v>
      </c>
      <c r="F24" s="77"/>
      <c r="G24" s="73">
        <v>5490</v>
      </c>
      <c r="H24" s="464"/>
      <c r="I24" s="466">
        <f>1.99*G24</f>
        <v>10925.1</v>
      </c>
      <c r="J24" s="73" t="s">
        <v>326</v>
      </c>
      <c r="K24" s="12">
        <v>196219</v>
      </c>
      <c r="L24" s="74">
        <v>1140785</v>
      </c>
      <c r="M24" s="74">
        <v>1140835</v>
      </c>
      <c r="N24" s="74">
        <v>1140892</v>
      </c>
      <c r="O24" s="75">
        <v>1140984</v>
      </c>
    </row>
    <row r="25" spans="1:15" s="1" customFormat="1" ht="15.75" thickBot="1" x14ac:dyDescent="0.3">
      <c r="A25" s="78">
        <v>361745</v>
      </c>
      <c r="B25" s="79"/>
      <c r="C25" s="80" t="s">
        <v>89</v>
      </c>
      <c r="D25" s="80" t="s">
        <v>113</v>
      </c>
      <c r="E25" s="81"/>
      <c r="F25" s="81"/>
      <c r="G25" s="82">
        <v>5490</v>
      </c>
      <c r="H25" s="465"/>
      <c r="I25" s="466">
        <f>1.99*G25</f>
        <v>10925.1</v>
      </c>
      <c r="J25" s="82" t="s">
        <v>340</v>
      </c>
      <c r="K25" s="14">
        <v>219374</v>
      </c>
      <c r="L25" s="83">
        <v>1140793</v>
      </c>
      <c r="M25" s="83">
        <v>1140843</v>
      </c>
      <c r="N25" s="83">
        <v>1140900</v>
      </c>
      <c r="O25" s="84">
        <v>1140992</v>
      </c>
    </row>
    <row r="26" spans="1:15" s="1" customFormat="1" x14ac:dyDescent="0.25">
      <c r="A26" s="36" t="s">
        <v>70</v>
      </c>
      <c r="B26" s="29"/>
      <c r="C26" s="2"/>
      <c r="D26" s="444" t="s">
        <v>58</v>
      </c>
      <c r="E26" s="13"/>
      <c r="F26" s="3"/>
      <c r="G26" s="220"/>
      <c r="H26" s="220"/>
      <c r="I26" s="220"/>
      <c r="J26" s="3"/>
      <c r="K26" s="4"/>
      <c r="L26" s="3"/>
      <c r="M26" s="3"/>
      <c r="N26" s="3"/>
      <c r="O26" s="5"/>
    </row>
    <row r="27" spans="1:15" s="1" customFormat="1" ht="15.75" thickBot="1" x14ac:dyDescent="0.3">
      <c r="A27" s="37" t="s">
        <v>143</v>
      </c>
      <c r="B27" s="30"/>
      <c r="C27" s="7"/>
      <c r="D27" s="7"/>
      <c r="E27" s="8"/>
      <c r="F27" s="8"/>
      <c r="G27" s="221"/>
      <c r="H27" s="221"/>
      <c r="I27" s="221"/>
      <c r="J27" s="8"/>
      <c r="K27" s="9"/>
      <c r="L27" s="8"/>
      <c r="M27" s="8"/>
      <c r="N27" s="8"/>
      <c r="O27" s="10"/>
    </row>
    <row r="28" spans="1:15" s="1" customFormat="1" ht="34.5" thickBot="1" x14ac:dyDescent="0.3">
      <c r="A28" s="407" t="s">
        <v>60</v>
      </c>
      <c r="B28" s="408" t="s">
        <v>264</v>
      </c>
      <c r="C28" s="403" t="s">
        <v>59</v>
      </c>
      <c r="D28" s="409" t="s">
        <v>267</v>
      </c>
      <c r="E28" s="409" t="s">
        <v>324</v>
      </c>
      <c r="F28" s="409" t="s">
        <v>370</v>
      </c>
      <c r="G28" s="410" t="s">
        <v>664</v>
      </c>
      <c r="H28" s="410" t="s">
        <v>665</v>
      </c>
      <c r="I28" s="410" t="s">
        <v>673</v>
      </c>
      <c r="J28" s="404" t="s">
        <v>368</v>
      </c>
      <c r="K28" s="404" t="s">
        <v>369</v>
      </c>
      <c r="L28" s="405" t="s">
        <v>1</v>
      </c>
      <c r="M28" s="405" t="s">
        <v>2</v>
      </c>
      <c r="N28" s="405" t="s">
        <v>3</v>
      </c>
      <c r="O28" s="406" t="s">
        <v>4</v>
      </c>
    </row>
    <row r="29" spans="1:15" s="1" customFormat="1" x14ac:dyDescent="0.25">
      <c r="A29" s="69">
        <v>368379</v>
      </c>
      <c r="B29" s="253" t="s">
        <v>438</v>
      </c>
      <c r="C29" s="76" t="s">
        <v>46</v>
      </c>
      <c r="D29" s="76" t="s">
        <v>98</v>
      </c>
      <c r="E29" s="77"/>
      <c r="F29" s="77" t="s">
        <v>125</v>
      </c>
      <c r="G29" s="73">
        <v>5690</v>
      </c>
      <c r="H29" s="464"/>
      <c r="I29" s="466">
        <f t="shared" ref="I29:I38" si="0">2.49*G29</f>
        <v>14168.1</v>
      </c>
      <c r="J29" s="73" t="s">
        <v>349</v>
      </c>
      <c r="K29" s="12">
        <v>1254908</v>
      </c>
      <c r="L29" s="74">
        <v>1344680</v>
      </c>
      <c r="M29" s="74">
        <v>1344695</v>
      </c>
      <c r="N29" s="74">
        <v>1344684</v>
      </c>
      <c r="O29" s="75">
        <v>1344710</v>
      </c>
    </row>
    <row r="30" spans="1:15" s="1" customFormat="1" x14ac:dyDescent="0.25">
      <c r="A30" s="69">
        <v>368409</v>
      </c>
      <c r="B30" s="253" t="s">
        <v>439</v>
      </c>
      <c r="C30" s="76" t="s">
        <v>80</v>
      </c>
      <c r="D30" s="76" t="s">
        <v>92</v>
      </c>
      <c r="E30" s="77"/>
      <c r="F30" s="77" t="s">
        <v>125</v>
      </c>
      <c r="G30" s="73">
        <v>5690</v>
      </c>
      <c r="H30" s="464"/>
      <c r="I30" s="466">
        <f t="shared" si="0"/>
        <v>14168.1</v>
      </c>
      <c r="J30" s="73" t="s">
        <v>358</v>
      </c>
      <c r="K30" s="12">
        <v>1046215</v>
      </c>
      <c r="L30" s="74">
        <v>1140790</v>
      </c>
      <c r="M30" s="74">
        <v>1140840</v>
      </c>
      <c r="N30" s="74">
        <v>1140897</v>
      </c>
      <c r="O30" s="75">
        <v>1140989</v>
      </c>
    </row>
    <row r="31" spans="1:15" s="1" customFormat="1" x14ac:dyDescent="0.25">
      <c r="A31" s="69">
        <v>361684</v>
      </c>
      <c r="B31" s="253" t="s">
        <v>437</v>
      </c>
      <c r="C31" s="76" t="s">
        <v>16</v>
      </c>
      <c r="D31" s="76" t="s">
        <v>72</v>
      </c>
      <c r="E31" s="77"/>
      <c r="F31" s="77" t="s">
        <v>67</v>
      </c>
      <c r="G31" s="73">
        <v>5990</v>
      </c>
      <c r="H31" s="464"/>
      <c r="I31" s="466">
        <f t="shared" si="0"/>
        <v>14915.100000000002</v>
      </c>
      <c r="J31" s="73" t="s">
        <v>325</v>
      </c>
      <c r="K31" s="12">
        <v>1022765</v>
      </c>
      <c r="L31" s="74">
        <v>1140783</v>
      </c>
      <c r="M31" s="74">
        <v>1140833</v>
      </c>
      <c r="N31" s="74">
        <v>1140890</v>
      </c>
      <c r="O31" s="75">
        <v>1140982</v>
      </c>
    </row>
    <row r="32" spans="1:15" s="1" customFormat="1" x14ac:dyDescent="0.25">
      <c r="A32" s="69">
        <v>368546</v>
      </c>
      <c r="B32" s="253" t="s">
        <v>440</v>
      </c>
      <c r="C32" s="76" t="s">
        <v>45</v>
      </c>
      <c r="D32" s="76" t="s">
        <v>127</v>
      </c>
      <c r="E32" s="77"/>
      <c r="F32" s="77" t="s">
        <v>67</v>
      </c>
      <c r="G32" s="73">
        <v>5990</v>
      </c>
      <c r="H32" s="464"/>
      <c r="I32" s="466">
        <f t="shared" si="0"/>
        <v>14915.100000000002</v>
      </c>
      <c r="J32" s="73" t="s">
        <v>335</v>
      </c>
      <c r="K32" s="12">
        <v>1046234</v>
      </c>
      <c r="L32" s="74">
        <v>1140784</v>
      </c>
      <c r="M32" s="74">
        <v>1140834</v>
      </c>
      <c r="N32" s="74">
        <v>1140891</v>
      </c>
      <c r="O32" s="75">
        <v>1140983</v>
      </c>
    </row>
    <row r="33" spans="1:15" s="1" customFormat="1" x14ac:dyDescent="0.25">
      <c r="A33" s="69">
        <v>365392</v>
      </c>
      <c r="B33" s="253" t="s">
        <v>441</v>
      </c>
      <c r="C33" s="76" t="s">
        <v>17</v>
      </c>
      <c r="D33" s="76" t="s">
        <v>90</v>
      </c>
      <c r="E33" s="77"/>
      <c r="F33" s="77" t="s">
        <v>67</v>
      </c>
      <c r="G33" s="73">
        <v>5990</v>
      </c>
      <c r="H33" s="464"/>
      <c r="I33" s="466">
        <f t="shared" si="0"/>
        <v>14915.100000000002</v>
      </c>
      <c r="J33" s="73" t="s">
        <v>355</v>
      </c>
      <c r="K33" s="12">
        <v>1046230</v>
      </c>
      <c r="L33" s="74">
        <v>1140792</v>
      </c>
      <c r="M33" s="74">
        <v>1140842</v>
      </c>
      <c r="N33" s="74">
        <v>1140899</v>
      </c>
      <c r="O33" s="75">
        <v>1140991</v>
      </c>
    </row>
    <row r="34" spans="1:15" s="1" customFormat="1" x14ac:dyDescent="0.25">
      <c r="A34" s="69">
        <v>368423</v>
      </c>
      <c r="B34" s="253" t="s">
        <v>442</v>
      </c>
      <c r="C34" s="76" t="s">
        <v>18</v>
      </c>
      <c r="D34" s="76" t="s">
        <v>19</v>
      </c>
      <c r="E34" s="77" t="s">
        <v>266</v>
      </c>
      <c r="F34" s="77" t="s">
        <v>67</v>
      </c>
      <c r="G34" s="73">
        <v>5990</v>
      </c>
      <c r="H34" s="464"/>
      <c r="I34" s="466">
        <f t="shared" si="0"/>
        <v>14915.100000000002</v>
      </c>
      <c r="J34" s="73" t="s">
        <v>359</v>
      </c>
      <c r="K34" s="12">
        <v>941409</v>
      </c>
      <c r="L34" s="74">
        <v>1140793</v>
      </c>
      <c r="M34" s="74">
        <v>1140843</v>
      </c>
      <c r="N34" s="74">
        <v>1140900</v>
      </c>
      <c r="O34" s="75">
        <v>1140992</v>
      </c>
    </row>
    <row r="35" spans="1:15" s="1" customFormat="1" x14ac:dyDescent="0.25">
      <c r="A35" s="69">
        <v>368515</v>
      </c>
      <c r="B35" s="253" t="s">
        <v>439</v>
      </c>
      <c r="C35" s="76" t="s">
        <v>80</v>
      </c>
      <c r="D35" s="76" t="s">
        <v>92</v>
      </c>
      <c r="E35" s="77" t="s">
        <v>266</v>
      </c>
      <c r="F35" s="77" t="s">
        <v>67</v>
      </c>
      <c r="G35" s="73">
        <v>5990</v>
      </c>
      <c r="H35" s="464"/>
      <c r="I35" s="466">
        <f t="shared" si="0"/>
        <v>14915.100000000002</v>
      </c>
      <c r="J35" s="73" t="s">
        <v>358</v>
      </c>
      <c r="K35" s="12">
        <v>1046215</v>
      </c>
      <c r="L35" s="74">
        <v>1140790</v>
      </c>
      <c r="M35" s="74">
        <v>1140840</v>
      </c>
      <c r="N35" s="74">
        <v>1140897</v>
      </c>
      <c r="O35" s="75">
        <v>1140989</v>
      </c>
    </row>
    <row r="36" spans="1:15" s="1" customFormat="1" x14ac:dyDescent="0.25">
      <c r="A36" s="360">
        <v>368454</v>
      </c>
      <c r="B36" s="361"/>
      <c r="C36" s="145" t="s">
        <v>77</v>
      </c>
      <c r="D36" s="145" t="s">
        <v>78</v>
      </c>
      <c r="E36" s="146" t="s">
        <v>266</v>
      </c>
      <c r="F36" s="146" t="s">
        <v>67</v>
      </c>
      <c r="G36" s="147">
        <v>5990</v>
      </c>
      <c r="H36" s="464"/>
      <c r="I36" s="466">
        <f t="shared" si="0"/>
        <v>14915.100000000002</v>
      </c>
      <c r="J36" s="147" t="s">
        <v>340</v>
      </c>
      <c r="K36" s="35">
        <v>219374</v>
      </c>
      <c r="L36" s="148">
        <v>1140793</v>
      </c>
      <c r="M36" s="148">
        <v>1140843</v>
      </c>
      <c r="N36" s="148">
        <v>1140900</v>
      </c>
      <c r="O36" s="149">
        <v>1140992</v>
      </c>
    </row>
    <row r="37" spans="1:15" s="1" customFormat="1" x14ac:dyDescent="0.25">
      <c r="A37" s="69">
        <v>368607</v>
      </c>
      <c r="B37" s="363"/>
      <c r="C37" s="76" t="s">
        <v>566</v>
      </c>
      <c r="D37" s="76" t="s">
        <v>567</v>
      </c>
      <c r="E37" s="77"/>
      <c r="F37" s="77" t="s">
        <v>125</v>
      </c>
      <c r="G37" s="73">
        <v>5690</v>
      </c>
      <c r="H37" s="464"/>
      <c r="I37" s="466">
        <f t="shared" si="0"/>
        <v>14168.1</v>
      </c>
      <c r="J37" s="73" t="s">
        <v>345</v>
      </c>
      <c r="K37" s="12">
        <v>1420823</v>
      </c>
      <c r="L37" s="74">
        <v>1140789</v>
      </c>
      <c r="M37" s="74">
        <v>1140839</v>
      </c>
      <c r="N37" s="74">
        <v>1140896</v>
      </c>
      <c r="O37" s="75">
        <v>1140988</v>
      </c>
    </row>
    <row r="38" spans="1:15" s="1" customFormat="1" ht="15.75" thickBot="1" x14ac:dyDescent="0.3">
      <c r="A38" s="78">
        <v>368485</v>
      </c>
      <c r="B38" s="365"/>
      <c r="C38" s="80" t="s">
        <v>566</v>
      </c>
      <c r="D38" s="80" t="s">
        <v>567</v>
      </c>
      <c r="E38" s="81"/>
      <c r="F38" s="81" t="s">
        <v>67</v>
      </c>
      <c r="G38" s="82">
        <v>5990</v>
      </c>
      <c r="H38" s="465"/>
      <c r="I38" s="466">
        <f t="shared" si="0"/>
        <v>14915.100000000002</v>
      </c>
      <c r="J38" s="82" t="s">
        <v>345</v>
      </c>
      <c r="K38" s="14">
        <v>1420823</v>
      </c>
      <c r="L38" s="83">
        <v>1140789</v>
      </c>
      <c r="M38" s="83">
        <v>1140839</v>
      </c>
      <c r="N38" s="83">
        <v>1140896</v>
      </c>
      <c r="O38" s="84">
        <v>1140988</v>
      </c>
    </row>
    <row r="39" spans="1:15" s="1" customFormat="1" x14ac:dyDescent="0.25">
      <c r="A39" s="36" t="s">
        <v>74</v>
      </c>
      <c r="B39" s="29"/>
      <c r="C39" s="2"/>
      <c r="D39" s="444" t="s">
        <v>58</v>
      </c>
      <c r="E39" s="13"/>
      <c r="F39" s="3"/>
      <c r="G39" s="220"/>
      <c r="H39" s="220"/>
      <c r="I39" s="220"/>
      <c r="J39" s="3"/>
      <c r="K39" s="4"/>
      <c r="L39" s="3"/>
      <c r="M39" s="3"/>
      <c r="N39" s="3"/>
      <c r="O39" s="5"/>
    </row>
    <row r="40" spans="1:15" s="1" customFormat="1" ht="15.75" thickBot="1" x14ac:dyDescent="0.3">
      <c r="A40" s="37" t="s">
        <v>384</v>
      </c>
      <c r="B40" s="30"/>
      <c r="C40" s="7"/>
      <c r="D40" s="7"/>
      <c r="E40" s="8"/>
      <c r="F40" s="8"/>
      <c r="G40" s="221"/>
      <c r="H40" s="221"/>
      <c r="I40" s="221"/>
      <c r="J40" s="8"/>
      <c r="K40" s="9"/>
      <c r="L40" s="8"/>
      <c r="M40" s="8"/>
      <c r="N40" s="8"/>
      <c r="O40" s="10"/>
    </row>
    <row r="41" spans="1:15" s="1" customFormat="1" ht="34.5" thickBot="1" x14ac:dyDescent="0.3">
      <c r="A41" s="407" t="s">
        <v>60</v>
      </c>
      <c r="B41" s="408" t="s">
        <v>264</v>
      </c>
      <c r="C41" s="403" t="s">
        <v>59</v>
      </c>
      <c r="D41" s="409" t="s">
        <v>267</v>
      </c>
      <c r="E41" s="409" t="s">
        <v>324</v>
      </c>
      <c r="F41" s="409" t="s">
        <v>370</v>
      </c>
      <c r="G41" s="410" t="s">
        <v>664</v>
      </c>
      <c r="H41" s="410" t="s">
        <v>665</v>
      </c>
      <c r="I41" s="410" t="s">
        <v>673</v>
      </c>
      <c r="J41" s="404" t="s">
        <v>368</v>
      </c>
      <c r="K41" s="404" t="s">
        <v>369</v>
      </c>
      <c r="L41" s="405" t="s">
        <v>1</v>
      </c>
      <c r="M41" s="405" t="s">
        <v>2</v>
      </c>
      <c r="N41" s="405" t="s">
        <v>3</v>
      </c>
      <c r="O41" s="406" t="s">
        <v>4</v>
      </c>
    </row>
    <row r="42" spans="1:15" s="1" customFormat="1" x14ac:dyDescent="0.25">
      <c r="A42" s="97">
        <v>364692</v>
      </c>
      <c r="B42" s="364" t="s">
        <v>437</v>
      </c>
      <c r="C42" s="98" t="s">
        <v>16</v>
      </c>
      <c r="D42" s="99" t="s">
        <v>72</v>
      </c>
      <c r="E42" s="100"/>
      <c r="F42" s="99"/>
      <c r="G42" s="101">
        <v>5990</v>
      </c>
      <c r="H42" s="467"/>
      <c r="I42" s="466">
        <f t="shared" ref="I42:I47" si="1">2.49*G42</f>
        <v>14915.100000000002</v>
      </c>
      <c r="J42" s="101" t="s">
        <v>325</v>
      </c>
      <c r="K42" s="55">
        <v>1022765</v>
      </c>
      <c r="L42" s="156">
        <v>1140783</v>
      </c>
      <c r="M42" s="156">
        <v>1140833</v>
      </c>
      <c r="N42" s="156">
        <v>1140890</v>
      </c>
      <c r="O42" s="157">
        <v>1140982</v>
      </c>
    </row>
    <row r="43" spans="1:15" s="1" customFormat="1" x14ac:dyDescent="0.25">
      <c r="A43" s="90">
        <v>364906</v>
      </c>
      <c r="B43" s="255"/>
      <c r="C43" s="91" t="s">
        <v>75</v>
      </c>
      <c r="D43" s="92" t="s">
        <v>76</v>
      </c>
      <c r="E43" s="93" t="s">
        <v>266</v>
      </c>
      <c r="F43" s="92"/>
      <c r="G43" s="94">
        <v>5990</v>
      </c>
      <c r="H43" s="468"/>
      <c r="I43" s="466">
        <f t="shared" si="1"/>
        <v>14915.100000000002</v>
      </c>
      <c r="J43" s="94" t="s">
        <v>341</v>
      </c>
      <c r="K43" s="27">
        <v>219348</v>
      </c>
      <c r="L43" s="218">
        <v>1140789</v>
      </c>
      <c r="M43" s="218">
        <v>1140839</v>
      </c>
      <c r="N43" s="218">
        <v>1140896</v>
      </c>
      <c r="O43" s="219">
        <v>1140988</v>
      </c>
    </row>
    <row r="44" spans="1:15" s="1" customFormat="1" x14ac:dyDescent="0.25">
      <c r="A44" s="90">
        <v>361653</v>
      </c>
      <c r="B44" s="256" t="s">
        <v>440</v>
      </c>
      <c r="C44" s="91" t="s">
        <v>45</v>
      </c>
      <c r="D44" s="92" t="s">
        <v>127</v>
      </c>
      <c r="E44" s="106"/>
      <c r="F44" s="92"/>
      <c r="G44" s="94">
        <v>5990</v>
      </c>
      <c r="H44" s="468"/>
      <c r="I44" s="466">
        <f t="shared" si="1"/>
        <v>14915.100000000002</v>
      </c>
      <c r="J44" s="94" t="s">
        <v>335</v>
      </c>
      <c r="K44" s="27">
        <v>1046234</v>
      </c>
      <c r="L44" s="218">
        <v>1140784</v>
      </c>
      <c r="M44" s="218">
        <v>1140834</v>
      </c>
      <c r="N44" s="218">
        <v>1140891</v>
      </c>
      <c r="O44" s="219">
        <v>1140983</v>
      </c>
    </row>
    <row r="45" spans="1:15" s="1" customFormat="1" x14ac:dyDescent="0.25">
      <c r="A45" s="69">
        <v>364784</v>
      </c>
      <c r="B45" s="70"/>
      <c r="C45" s="95" t="s">
        <v>77</v>
      </c>
      <c r="D45" s="95" t="s">
        <v>78</v>
      </c>
      <c r="E45" s="77" t="s">
        <v>266</v>
      </c>
      <c r="F45" s="95"/>
      <c r="G45" s="73">
        <v>5990</v>
      </c>
      <c r="H45" s="464"/>
      <c r="I45" s="466">
        <f t="shared" si="1"/>
        <v>14915.100000000002</v>
      </c>
      <c r="J45" s="73" t="s">
        <v>340</v>
      </c>
      <c r="K45" s="12">
        <v>219374</v>
      </c>
      <c r="L45" s="74">
        <v>1140793</v>
      </c>
      <c r="M45" s="74">
        <v>1140843</v>
      </c>
      <c r="N45" s="74">
        <v>1140900</v>
      </c>
      <c r="O45" s="75">
        <v>1140992</v>
      </c>
    </row>
    <row r="46" spans="1:15" s="1" customFormat="1" x14ac:dyDescent="0.25">
      <c r="A46" s="360">
        <v>364845</v>
      </c>
      <c r="B46" s="361"/>
      <c r="C46" s="362" t="s">
        <v>89</v>
      </c>
      <c r="D46" s="362" t="s">
        <v>113</v>
      </c>
      <c r="E46" s="77"/>
      <c r="F46" s="362"/>
      <c r="G46" s="147">
        <v>5990</v>
      </c>
      <c r="H46" s="466"/>
      <c r="I46" s="466">
        <f t="shared" si="1"/>
        <v>14915.100000000002</v>
      </c>
      <c r="J46" s="147" t="s">
        <v>340</v>
      </c>
      <c r="K46" s="35">
        <v>219374</v>
      </c>
      <c r="L46" s="148">
        <v>1140793</v>
      </c>
      <c r="M46" s="148">
        <v>1140843</v>
      </c>
      <c r="N46" s="148">
        <v>1140900</v>
      </c>
      <c r="O46" s="149">
        <v>1140992</v>
      </c>
    </row>
    <row r="47" spans="1:15" s="1" customFormat="1" ht="15.75" thickBot="1" x14ac:dyDescent="0.3">
      <c r="A47" s="78">
        <v>364876</v>
      </c>
      <c r="B47" s="365"/>
      <c r="C47" s="96" t="s">
        <v>546</v>
      </c>
      <c r="D47" s="96" t="s">
        <v>547</v>
      </c>
      <c r="E47" s="81"/>
      <c r="F47" s="96"/>
      <c r="G47" s="82">
        <v>5990</v>
      </c>
      <c r="H47" s="465"/>
      <c r="I47" s="466">
        <f t="shared" si="1"/>
        <v>14915.100000000002</v>
      </c>
      <c r="J47" s="82" t="s">
        <v>534</v>
      </c>
      <c r="K47" s="14">
        <v>941408</v>
      </c>
      <c r="L47" s="83">
        <v>1344704</v>
      </c>
      <c r="M47" s="83">
        <v>1344692</v>
      </c>
      <c r="N47" s="83">
        <v>1344681</v>
      </c>
      <c r="O47" s="84">
        <v>1344708</v>
      </c>
    </row>
    <row r="48" spans="1:15" ht="15.75" customHeight="1" x14ac:dyDescent="0.25">
      <c r="A48" s="36" t="s">
        <v>13</v>
      </c>
      <c r="B48" s="29"/>
      <c r="C48" s="2"/>
      <c r="D48" s="444" t="s">
        <v>58</v>
      </c>
      <c r="E48" s="13"/>
      <c r="F48" s="3"/>
      <c r="G48" s="220"/>
      <c r="H48" s="220"/>
      <c r="I48" s="220"/>
      <c r="J48" s="3"/>
      <c r="K48" s="4"/>
      <c r="L48" s="3"/>
      <c r="M48" s="3"/>
      <c r="N48" s="3"/>
      <c r="O48" s="5"/>
    </row>
    <row r="49" spans="1:15" ht="15.75" customHeight="1" thickBot="1" x14ac:dyDescent="0.3">
      <c r="A49" s="37" t="s">
        <v>144</v>
      </c>
      <c r="B49" s="30"/>
      <c r="C49" s="7"/>
      <c r="D49" s="7"/>
      <c r="E49" s="8"/>
      <c r="F49" s="8"/>
      <c r="G49" s="221"/>
      <c r="H49" s="221"/>
      <c r="I49" s="221"/>
      <c r="J49" s="8"/>
      <c r="K49" s="9"/>
      <c r="L49" s="8"/>
      <c r="M49" s="8"/>
      <c r="N49" s="8"/>
      <c r="O49" s="10"/>
    </row>
    <row r="50" spans="1:15" ht="34.5" thickBot="1" x14ac:dyDescent="0.3">
      <c r="A50" s="407" t="s">
        <v>60</v>
      </c>
      <c r="B50" s="408" t="s">
        <v>264</v>
      </c>
      <c r="C50" s="403" t="s">
        <v>59</v>
      </c>
      <c r="D50" s="409" t="s">
        <v>267</v>
      </c>
      <c r="E50" s="409" t="s">
        <v>324</v>
      </c>
      <c r="F50" s="409" t="s">
        <v>370</v>
      </c>
      <c r="G50" s="410" t="s">
        <v>664</v>
      </c>
      <c r="H50" s="410" t="s">
        <v>665</v>
      </c>
      <c r="I50" s="410" t="s">
        <v>673</v>
      </c>
      <c r="J50" s="404" t="s">
        <v>368</v>
      </c>
      <c r="K50" s="404" t="s">
        <v>369</v>
      </c>
      <c r="L50" s="405" t="s">
        <v>1</v>
      </c>
      <c r="M50" s="405" t="s">
        <v>2</v>
      </c>
      <c r="N50" s="405" t="s">
        <v>3</v>
      </c>
      <c r="O50" s="406" t="s">
        <v>4</v>
      </c>
    </row>
    <row r="51" spans="1:15" s="1" customFormat="1" x14ac:dyDescent="0.25">
      <c r="A51" s="97">
        <v>365248</v>
      </c>
      <c r="B51" s="494" t="s">
        <v>403</v>
      </c>
      <c r="C51" s="98" t="s">
        <v>14</v>
      </c>
      <c r="D51" s="99" t="s">
        <v>15</v>
      </c>
      <c r="E51" s="100" t="s">
        <v>266</v>
      </c>
      <c r="F51" s="99"/>
      <c r="G51" s="101">
        <v>5890</v>
      </c>
      <c r="H51" s="467"/>
      <c r="I51" s="463">
        <f t="shared" ref="I51:I64" si="2">1.99*G51</f>
        <v>11721.1</v>
      </c>
      <c r="J51" s="101" t="s">
        <v>326</v>
      </c>
      <c r="K51" s="55">
        <v>196219</v>
      </c>
      <c r="L51" s="156">
        <v>1140785</v>
      </c>
      <c r="M51" s="156">
        <v>1140835</v>
      </c>
      <c r="N51" s="156">
        <v>1140892</v>
      </c>
      <c r="O51" s="157">
        <v>1140984</v>
      </c>
    </row>
    <row r="52" spans="1:15" s="1" customFormat="1" x14ac:dyDescent="0.25">
      <c r="A52" s="90">
        <v>364968</v>
      </c>
      <c r="B52" s="492" t="s">
        <v>443</v>
      </c>
      <c r="C52" s="91" t="s">
        <v>24</v>
      </c>
      <c r="D52" s="92" t="s">
        <v>268</v>
      </c>
      <c r="E52" s="93"/>
      <c r="F52" s="92"/>
      <c r="G52" s="94">
        <v>5890</v>
      </c>
      <c r="H52" s="468"/>
      <c r="I52" s="493">
        <f t="shared" si="2"/>
        <v>11721.1</v>
      </c>
      <c r="J52" s="94" t="s">
        <v>357</v>
      </c>
      <c r="K52" s="27">
        <v>219369</v>
      </c>
      <c r="L52" s="218">
        <v>1140795</v>
      </c>
      <c r="M52" s="218">
        <v>1140845</v>
      </c>
      <c r="N52" s="218">
        <v>1140902</v>
      </c>
      <c r="O52" s="219">
        <v>1140994</v>
      </c>
    </row>
    <row r="53" spans="1:15" s="1" customFormat="1" x14ac:dyDescent="0.25">
      <c r="A53" s="102">
        <v>364722</v>
      </c>
      <c r="B53" s="257" t="s">
        <v>437</v>
      </c>
      <c r="C53" s="104" t="s">
        <v>16</v>
      </c>
      <c r="D53" s="105" t="s">
        <v>72</v>
      </c>
      <c r="E53" s="106"/>
      <c r="F53" s="105"/>
      <c r="G53" s="94">
        <v>5890</v>
      </c>
      <c r="H53" s="469"/>
      <c r="I53" s="466">
        <f t="shared" si="2"/>
        <v>11721.1</v>
      </c>
      <c r="J53" s="107" t="s">
        <v>325</v>
      </c>
      <c r="K53" s="28">
        <v>1022765</v>
      </c>
      <c r="L53" s="124">
        <v>1140783</v>
      </c>
      <c r="M53" s="124">
        <v>1140833</v>
      </c>
      <c r="N53" s="124">
        <v>1140890</v>
      </c>
      <c r="O53" s="125">
        <v>1140982</v>
      </c>
    </row>
    <row r="54" spans="1:15" s="1" customFormat="1" x14ac:dyDescent="0.25">
      <c r="A54" s="102">
        <v>365156</v>
      </c>
      <c r="B54" s="103" t="s">
        <v>404</v>
      </c>
      <c r="C54" s="104" t="s">
        <v>17</v>
      </c>
      <c r="D54" s="105" t="s">
        <v>90</v>
      </c>
      <c r="E54" s="106"/>
      <c r="F54" s="105"/>
      <c r="G54" s="94">
        <v>5890</v>
      </c>
      <c r="H54" s="469"/>
      <c r="I54" s="466">
        <f t="shared" si="2"/>
        <v>11721.1</v>
      </c>
      <c r="J54" s="107" t="s">
        <v>355</v>
      </c>
      <c r="K54" s="28">
        <v>1046230</v>
      </c>
      <c r="L54" s="124">
        <v>1140792</v>
      </c>
      <c r="M54" s="124">
        <v>1140842</v>
      </c>
      <c r="N54" s="124">
        <v>1140899</v>
      </c>
      <c r="O54" s="125">
        <v>1140991</v>
      </c>
    </row>
    <row r="55" spans="1:15" s="1" customFormat="1" x14ac:dyDescent="0.25">
      <c r="A55" s="102">
        <v>365187</v>
      </c>
      <c r="B55" s="103" t="s">
        <v>405</v>
      </c>
      <c r="C55" s="104" t="s">
        <v>18</v>
      </c>
      <c r="D55" s="105" t="s">
        <v>19</v>
      </c>
      <c r="E55" s="106"/>
      <c r="F55" s="105"/>
      <c r="G55" s="94">
        <v>5890</v>
      </c>
      <c r="H55" s="469"/>
      <c r="I55" s="466">
        <f t="shared" si="2"/>
        <v>11721.1</v>
      </c>
      <c r="J55" s="107" t="s">
        <v>359</v>
      </c>
      <c r="K55" s="28">
        <v>941409</v>
      </c>
      <c r="L55" s="124">
        <v>1140793</v>
      </c>
      <c r="M55" s="124">
        <v>1140843</v>
      </c>
      <c r="N55" s="124">
        <v>1140900</v>
      </c>
      <c r="O55" s="125">
        <v>1140992</v>
      </c>
    </row>
    <row r="56" spans="1:15" s="1" customFormat="1" x14ac:dyDescent="0.25">
      <c r="A56" s="102">
        <v>365330</v>
      </c>
      <c r="B56" s="103" t="s">
        <v>406</v>
      </c>
      <c r="C56" s="104" t="s">
        <v>20</v>
      </c>
      <c r="D56" s="105" t="s">
        <v>21</v>
      </c>
      <c r="E56" s="106"/>
      <c r="F56" s="105"/>
      <c r="G56" s="94">
        <v>5890</v>
      </c>
      <c r="H56" s="469"/>
      <c r="I56" s="466">
        <f t="shared" si="2"/>
        <v>11721.1</v>
      </c>
      <c r="J56" s="107" t="s">
        <v>334</v>
      </c>
      <c r="K56" s="28">
        <v>1046231</v>
      </c>
      <c r="L56" s="124">
        <v>1140619</v>
      </c>
      <c r="M56" s="124">
        <v>1140739</v>
      </c>
      <c r="N56" s="124">
        <v>1140876</v>
      </c>
      <c r="O56" s="125">
        <v>1140978</v>
      </c>
    </row>
    <row r="57" spans="1:15" s="1" customFormat="1" x14ac:dyDescent="0.25">
      <c r="A57" s="102">
        <v>365217</v>
      </c>
      <c r="B57" s="257" t="s">
        <v>444</v>
      </c>
      <c r="C57" s="104" t="s">
        <v>32</v>
      </c>
      <c r="D57" s="105" t="s">
        <v>104</v>
      </c>
      <c r="E57" s="106"/>
      <c r="F57" s="105"/>
      <c r="G57" s="94">
        <v>5890</v>
      </c>
      <c r="H57" s="469"/>
      <c r="I57" s="466">
        <f t="shared" si="2"/>
        <v>11721.1</v>
      </c>
      <c r="J57" s="107" t="s">
        <v>345</v>
      </c>
      <c r="K57" s="28">
        <v>1420823</v>
      </c>
      <c r="L57" s="124">
        <v>1140789</v>
      </c>
      <c r="M57" s="124">
        <v>1140839</v>
      </c>
      <c r="N57" s="124">
        <v>1140896</v>
      </c>
      <c r="O57" s="125">
        <v>1140988</v>
      </c>
    </row>
    <row r="58" spans="1:15" s="1" customFormat="1" x14ac:dyDescent="0.25">
      <c r="A58" s="102">
        <v>365118</v>
      </c>
      <c r="B58" s="257" t="s">
        <v>439</v>
      </c>
      <c r="C58" s="104" t="s">
        <v>80</v>
      </c>
      <c r="D58" s="105" t="s">
        <v>92</v>
      </c>
      <c r="E58" s="106"/>
      <c r="F58" s="105"/>
      <c r="G58" s="94">
        <v>5890</v>
      </c>
      <c r="H58" s="469"/>
      <c r="I58" s="466">
        <f t="shared" si="2"/>
        <v>11721.1</v>
      </c>
      <c r="J58" s="107" t="s">
        <v>358</v>
      </c>
      <c r="K58" s="28">
        <v>1046215</v>
      </c>
      <c r="L58" s="124">
        <v>1140790</v>
      </c>
      <c r="M58" s="124">
        <v>1140840</v>
      </c>
      <c r="N58" s="124">
        <v>1140897</v>
      </c>
      <c r="O58" s="125">
        <v>1140989</v>
      </c>
    </row>
    <row r="59" spans="1:15" s="1" customFormat="1" x14ac:dyDescent="0.25">
      <c r="A59" s="102">
        <v>365033</v>
      </c>
      <c r="B59" s="108"/>
      <c r="C59" s="104" t="s">
        <v>313</v>
      </c>
      <c r="D59" s="105" t="s">
        <v>314</v>
      </c>
      <c r="E59" s="106"/>
      <c r="F59" s="105"/>
      <c r="G59" s="94">
        <v>5890</v>
      </c>
      <c r="H59" s="469"/>
      <c r="I59" s="466">
        <f t="shared" si="2"/>
        <v>11721.1</v>
      </c>
      <c r="J59" s="107" t="s">
        <v>260</v>
      </c>
      <c r="K59" s="28">
        <v>1254887</v>
      </c>
      <c r="L59" s="124">
        <v>1140619</v>
      </c>
      <c r="M59" s="124">
        <v>1140739</v>
      </c>
      <c r="N59" s="124">
        <v>1140876</v>
      </c>
      <c r="O59" s="125">
        <v>1140978</v>
      </c>
    </row>
    <row r="60" spans="1:15" s="1" customFormat="1" x14ac:dyDescent="0.25">
      <c r="A60" s="102">
        <v>365071</v>
      </c>
      <c r="B60" s="108"/>
      <c r="C60" s="104" t="s">
        <v>86</v>
      </c>
      <c r="D60" s="105" t="s">
        <v>107</v>
      </c>
      <c r="E60" s="106"/>
      <c r="F60" s="105"/>
      <c r="G60" s="94">
        <v>5890</v>
      </c>
      <c r="H60" s="469"/>
      <c r="I60" s="466">
        <f t="shared" si="2"/>
        <v>11721.1</v>
      </c>
      <c r="J60" s="107" t="s">
        <v>354</v>
      </c>
      <c r="K60" s="28">
        <v>1490856</v>
      </c>
      <c r="L60" s="124">
        <v>1344707</v>
      </c>
      <c r="M60" s="124">
        <v>1344696</v>
      </c>
      <c r="N60" s="124">
        <v>1344685</v>
      </c>
      <c r="O60" s="125">
        <v>1344711</v>
      </c>
    </row>
    <row r="61" spans="1:15" s="1" customFormat="1" x14ac:dyDescent="0.25">
      <c r="A61" s="102">
        <v>364753</v>
      </c>
      <c r="B61" s="108"/>
      <c r="C61" s="104" t="s">
        <v>77</v>
      </c>
      <c r="D61" s="105" t="s">
        <v>78</v>
      </c>
      <c r="E61" s="106"/>
      <c r="F61" s="105"/>
      <c r="G61" s="94">
        <v>5890</v>
      </c>
      <c r="H61" s="469"/>
      <c r="I61" s="466">
        <f t="shared" si="2"/>
        <v>11721.1</v>
      </c>
      <c r="J61" s="107" t="s">
        <v>340</v>
      </c>
      <c r="K61" s="28">
        <v>219374</v>
      </c>
      <c r="L61" s="124">
        <v>1140793</v>
      </c>
      <c r="M61" s="124">
        <v>1140843</v>
      </c>
      <c r="N61" s="124">
        <v>1140900</v>
      </c>
      <c r="O61" s="125">
        <v>1140992</v>
      </c>
    </row>
    <row r="62" spans="1:15" s="1" customFormat="1" x14ac:dyDescent="0.25">
      <c r="A62" s="102">
        <v>365309</v>
      </c>
      <c r="B62" s="108"/>
      <c r="C62" s="104" t="s">
        <v>89</v>
      </c>
      <c r="D62" s="105" t="s">
        <v>113</v>
      </c>
      <c r="E62" s="106"/>
      <c r="F62" s="105"/>
      <c r="G62" s="94">
        <v>5890</v>
      </c>
      <c r="H62" s="469"/>
      <c r="I62" s="466">
        <f t="shared" si="2"/>
        <v>11721.1</v>
      </c>
      <c r="J62" s="107" t="s">
        <v>340</v>
      </c>
      <c r="K62" s="28">
        <v>219374</v>
      </c>
      <c r="L62" s="124">
        <v>1140793</v>
      </c>
      <c r="M62" s="124">
        <v>1140843</v>
      </c>
      <c r="N62" s="124">
        <v>1140900</v>
      </c>
      <c r="O62" s="125">
        <v>1140992</v>
      </c>
    </row>
    <row r="63" spans="1:15" s="1" customFormat="1" x14ac:dyDescent="0.25">
      <c r="A63" s="102">
        <v>365279</v>
      </c>
      <c r="B63" s="108"/>
      <c r="C63" s="104" t="s">
        <v>539</v>
      </c>
      <c r="D63" s="105" t="s">
        <v>540</v>
      </c>
      <c r="E63" s="106"/>
      <c r="F63" s="105"/>
      <c r="G63" s="94">
        <v>5890</v>
      </c>
      <c r="H63" s="469"/>
      <c r="I63" s="466">
        <f t="shared" si="2"/>
        <v>11721.1</v>
      </c>
      <c r="J63" s="107" t="s">
        <v>357</v>
      </c>
      <c r="K63" s="28">
        <v>219369</v>
      </c>
      <c r="L63" s="124">
        <v>1140795</v>
      </c>
      <c r="M63" s="124">
        <v>1140845</v>
      </c>
      <c r="N63" s="124">
        <v>1140902</v>
      </c>
      <c r="O63" s="125">
        <v>1140994</v>
      </c>
    </row>
    <row r="64" spans="1:15" s="1" customFormat="1" ht="15.75" thickBot="1" x14ac:dyDescent="0.3">
      <c r="A64" s="109">
        <v>365361</v>
      </c>
      <c r="B64" s="110"/>
      <c r="C64" s="111" t="s">
        <v>566</v>
      </c>
      <c r="D64" s="112" t="s">
        <v>567</v>
      </c>
      <c r="E64" s="113"/>
      <c r="F64" s="112"/>
      <c r="G64" s="94">
        <v>5890</v>
      </c>
      <c r="H64" s="470"/>
      <c r="I64" s="466">
        <f t="shared" si="2"/>
        <v>11721.1</v>
      </c>
      <c r="J64" s="114" t="s">
        <v>345</v>
      </c>
      <c r="K64" s="54">
        <v>1420823</v>
      </c>
      <c r="L64" s="126">
        <v>1140789</v>
      </c>
      <c r="M64" s="126">
        <v>1140839</v>
      </c>
      <c r="N64" s="126">
        <v>1140896</v>
      </c>
      <c r="O64" s="127">
        <v>1140988</v>
      </c>
    </row>
    <row r="65" spans="1:15" ht="15.75" customHeight="1" x14ac:dyDescent="0.25">
      <c r="A65" s="36" t="s">
        <v>22</v>
      </c>
      <c r="B65" s="29"/>
      <c r="C65" s="2"/>
      <c r="D65" s="444" t="s">
        <v>58</v>
      </c>
      <c r="E65" s="13"/>
      <c r="F65" s="13"/>
      <c r="G65" s="220"/>
      <c r="H65" s="220"/>
      <c r="I65" s="220"/>
      <c r="J65" s="3"/>
      <c r="K65" s="4"/>
      <c r="L65" s="13"/>
      <c r="M65" s="13"/>
      <c r="N65" s="13"/>
      <c r="O65" s="382"/>
    </row>
    <row r="66" spans="1:15" ht="15.75" customHeight="1" thickBot="1" x14ac:dyDescent="0.3">
      <c r="A66" s="37" t="s">
        <v>145</v>
      </c>
      <c r="B66" s="30"/>
      <c r="C66" s="7"/>
      <c r="D66" s="7"/>
      <c r="E66" s="8"/>
      <c r="F66" s="8"/>
      <c r="G66" s="221"/>
      <c r="H66" s="221"/>
      <c r="I66" s="221"/>
      <c r="J66" s="8"/>
      <c r="K66" s="9"/>
      <c r="L66" s="8"/>
      <c r="M66" s="8"/>
      <c r="N66" s="8"/>
      <c r="O66" s="10"/>
    </row>
    <row r="67" spans="1:15" ht="34.5" thickBot="1" x14ac:dyDescent="0.3">
      <c r="A67" s="407" t="s">
        <v>60</v>
      </c>
      <c r="B67" s="408" t="s">
        <v>264</v>
      </c>
      <c r="C67" s="403" t="s">
        <v>59</v>
      </c>
      <c r="D67" s="409" t="s">
        <v>267</v>
      </c>
      <c r="E67" s="409" t="s">
        <v>324</v>
      </c>
      <c r="F67" s="409" t="s">
        <v>370</v>
      </c>
      <c r="G67" s="410" t="s">
        <v>664</v>
      </c>
      <c r="H67" s="410" t="s">
        <v>665</v>
      </c>
      <c r="I67" s="410" t="s">
        <v>673</v>
      </c>
      <c r="J67" s="404" t="s">
        <v>368</v>
      </c>
      <c r="K67" s="404" t="s">
        <v>369</v>
      </c>
      <c r="L67" s="405" t="s">
        <v>1</v>
      </c>
      <c r="M67" s="405" t="s">
        <v>2</v>
      </c>
      <c r="N67" s="405" t="s">
        <v>3</v>
      </c>
      <c r="O67" s="406" t="s">
        <v>4</v>
      </c>
    </row>
    <row r="68" spans="1:15" s="1" customFormat="1" x14ac:dyDescent="0.25">
      <c r="A68" s="115">
        <v>368195</v>
      </c>
      <c r="B68" s="116" t="s">
        <v>407</v>
      </c>
      <c r="C68" s="117" t="s">
        <v>23</v>
      </c>
      <c r="D68" s="117" t="s">
        <v>141</v>
      </c>
      <c r="E68" s="118" t="s">
        <v>266</v>
      </c>
      <c r="F68" s="118"/>
      <c r="G68" s="119">
        <v>6290</v>
      </c>
      <c r="H68" s="471"/>
      <c r="I68" s="466">
        <f>1.99*G68</f>
        <v>12517.1</v>
      </c>
      <c r="J68" s="119" t="s">
        <v>339</v>
      </c>
      <c r="K68" s="51">
        <v>1022763</v>
      </c>
      <c r="L68" s="120">
        <v>1140785</v>
      </c>
      <c r="M68" s="120">
        <v>1140835</v>
      </c>
      <c r="N68" s="120">
        <v>1140892</v>
      </c>
      <c r="O68" s="121">
        <v>1140984</v>
      </c>
    </row>
    <row r="69" spans="1:15" s="1" customFormat="1" x14ac:dyDescent="0.25">
      <c r="A69" s="102">
        <v>368072</v>
      </c>
      <c r="B69" s="122" t="s">
        <v>408</v>
      </c>
      <c r="C69" s="104" t="s">
        <v>24</v>
      </c>
      <c r="D69" s="105" t="s">
        <v>268</v>
      </c>
      <c r="E69" s="106" t="s">
        <v>266</v>
      </c>
      <c r="F69" s="106"/>
      <c r="G69" s="123">
        <v>6290</v>
      </c>
      <c r="H69" s="472">
        <v>4990</v>
      </c>
      <c r="I69" s="472">
        <f>H69*1.99</f>
        <v>9930.1</v>
      </c>
      <c r="J69" s="123" t="s">
        <v>357</v>
      </c>
      <c r="K69" s="28">
        <v>219369</v>
      </c>
      <c r="L69" s="124">
        <v>1140795</v>
      </c>
      <c r="M69" s="124">
        <v>1140845</v>
      </c>
      <c r="N69" s="124">
        <v>1140902</v>
      </c>
      <c r="O69" s="125">
        <v>1140994</v>
      </c>
    </row>
    <row r="70" spans="1:15" s="1" customFormat="1" x14ac:dyDescent="0.25">
      <c r="A70" s="102">
        <v>367983</v>
      </c>
      <c r="B70" s="122" t="s">
        <v>409</v>
      </c>
      <c r="C70" s="104" t="s">
        <v>25</v>
      </c>
      <c r="D70" s="105" t="s">
        <v>26</v>
      </c>
      <c r="E70" s="106" t="s">
        <v>266</v>
      </c>
      <c r="F70" s="106"/>
      <c r="G70" s="123">
        <v>6290</v>
      </c>
      <c r="H70" s="472"/>
      <c r="I70" s="466">
        <f>1.99*G70</f>
        <v>12517.1</v>
      </c>
      <c r="J70" s="123" t="s">
        <v>356</v>
      </c>
      <c r="K70" s="28">
        <v>1022767</v>
      </c>
      <c r="L70" s="124">
        <v>1140784</v>
      </c>
      <c r="M70" s="124">
        <v>1140834</v>
      </c>
      <c r="N70" s="124">
        <v>1140891</v>
      </c>
      <c r="O70" s="125">
        <v>1140983</v>
      </c>
    </row>
    <row r="71" spans="1:15" s="1" customFormat="1" x14ac:dyDescent="0.25">
      <c r="A71" s="102">
        <v>367716</v>
      </c>
      <c r="B71" s="253" t="s">
        <v>441</v>
      </c>
      <c r="C71" s="104" t="s">
        <v>17</v>
      </c>
      <c r="D71" s="105" t="s">
        <v>90</v>
      </c>
      <c r="E71" s="106" t="s">
        <v>266</v>
      </c>
      <c r="F71" s="106"/>
      <c r="G71" s="123">
        <v>6290</v>
      </c>
      <c r="H71" s="472"/>
      <c r="I71" s="466">
        <f>1.99*G71</f>
        <v>12517.1</v>
      </c>
      <c r="J71" s="123" t="s">
        <v>355</v>
      </c>
      <c r="K71" s="28">
        <v>1046230</v>
      </c>
      <c r="L71" s="124">
        <v>1140792</v>
      </c>
      <c r="M71" s="124">
        <v>1140842</v>
      </c>
      <c r="N71" s="124">
        <v>1140899</v>
      </c>
      <c r="O71" s="125">
        <v>1140991</v>
      </c>
    </row>
    <row r="72" spans="1:15" s="1" customFormat="1" x14ac:dyDescent="0.25">
      <c r="A72" s="102">
        <v>367747</v>
      </c>
      <c r="B72" s="122"/>
      <c r="C72" s="104" t="s">
        <v>79</v>
      </c>
      <c r="D72" s="105" t="s">
        <v>91</v>
      </c>
      <c r="E72" s="106" t="s">
        <v>266</v>
      </c>
      <c r="F72" s="106"/>
      <c r="G72" s="123">
        <v>6290</v>
      </c>
      <c r="H72" s="472"/>
      <c r="I72" s="466">
        <f>1.99*G72</f>
        <v>12517.1</v>
      </c>
      <c r="J72" s="123" t="s">
        <v>258</v>
      </c>
      <c r="K72" s="28">
        <v>941197</v>
      </c>
      <c r="L72" s="124">
        <v>1140795</v>
      </c>
      <c r="M72" s="124">
        <v>1140845</v>
      </c>
      <c r="N72" s="124">
        <v>1140902</v>
      </c>
      <c r="O72" s="125">
        <v>1140994</v>
      </c>
    </row>
    <row r="73" spans="1:15" s="1" customFormat="1" x14ac:dyDescent="0.25">
      <c r="A73" s="102">
        <v>367839</v>
      </c>
      <c r="B73" s="258" t="s">
        <v>445</v>
      </c>
      <c r="C73" s="104" t="s">
        <v>84</v>
      </c>
      <c r="D73" s="105" t="s">
        <v>101</v>
      </c>
      <c r="E73" s="106"/>
      <c r="F73" s="106"/>
      <c r="G73" s="123">
        <v>6290</v>
      </c>
      <c r="H73" s="472"/>
      <c r="I73" s="466">
        <f>1.99*G73</f>
        <v>12517.1</v>
      </c>
      <c r="J73" s="123" t="s">
        <v>340</v>
      </c>
      <c r="K73" s="28">
        <v>219374</v>
      </c>
      <c r="L73" s="124">
        <v>1140793</v>
      </c>
      <c r="M73" s="124">
        <v>1140843</v>
      </c>
      <c r="N73" s="124">
        <v>1140900</v>
      </c>
      <c r="O73" s="125">
        <v>1140992</v>
      </c>
    </row>
    <row r="74" spans="1:15" s="1" customFormat="1" x14ac:dyDescent="0.25">
      <c r="A74" s="102">
        <v>367921</v>
      </c>
      <c r="B74" s="258" t="s">
        <v>446</v>
      </c>
      <c r="C74" s="104" t="s">
        <v>31</v>
      </c>
      <c r="D74" s="105" t="s">
        <v>102</v>
      </c>
      <c r="E74" s="106"/>
      <c r="F74" s="106"/>
      <c r="G74" s="123">
        <v>6290</v>
      </c>
      <c r="H74" s="472"/>
      <c r="I74" s="466">
        <f>1.99*G74</f>
        <v>12517.1</v>
      </c>
      <c r="J74" s="123" t="s">
        <v>351</v>
      </c>
      <c r="K74" s="28">
        <v>1254990</v>
      </c>
      <c r="L74" s="124">
        <v>1140790</v>
      </c>
      <c r="M74" s="124">
        <v>1140840</v>
      </c>
      <c r="N74" s="124">
        <v>1140897</v>
      </c>
      <c r="O74" s="125">
        <v>1140989</v>
      </c>
    </row>
    <row r="75" spans="1:15" s="1" customFormat="1" ht="15.75" thickBot="1" x14ac:dyDescent="0.3">
      <c r="A75" s="109">
        <v>368287</v>
      </c>
      <c r="B75" s="489" t="s">
        <v>439</v>
      </c>
      <c r="C75" s="111" t="s">
        <v>80</v>
      </c>
      <c r="D75" s="112" t="s">
        <v>92</v>
      </c>
      <c r="E75" s="113" t="s">
        <v>266</v>
      </c>
      <c r="F75" s="113"/>
      <c r="G75" s="490">
        <v>6290</v>
      </c>
      <c r="H75" s="491">
        <v>4990</v>
      </c>
      <c r="I75" s="491">
        <f>H75*1.99</f>
        <v>9930.1</v>
      </c>
      <c r="J75" s="114" t="s">
        <v>358</v>
      </c>
      <c r="K75" s="54">
        <v>1046215</v>
      </c>
      <c r="L75" s="126">
        <v>1140790</v>
      </c>
      <c r="M75" s="126">
        <v>1140840</v>
      </c>
      <c r="N75" s="126">
        <v>1140897</v>
      </c>
      <c r="O75" s="127">
        <v>1140989</v>
      </c>
    </row>
    <row r="76" spans="1:15" s="1" customFormat="1" ht="15.75" customHeight="1" x14ac:dyDescent="0.25">
      <c r="A76" s="36" t="s">
        <v>22</v>
      </c>
      <c r="B76" s="29"/>
      <c r="C76" s="2"/>
      <c r="D76" s="444" t="s">
        <v>58</v>
      </c>
      <c r="E76" s="13"/>
      <c r="F76" s="13"/>
      <c r="G76" s="220"/>
      <c r="H76" s="220"/>
      <c r="I76" s="220"/>
      <c r="J76" s="3"/>
      <c r="K76" s="4"/>
      <c r="L76" s="13"/>
      <c r="M76" s="13"/>
      <c r="N76" s="13"/>
      <c r="O76" s="382"/>
    </row>
    <row r="77" spans="1:15" s="1" customFormat="1" ht="15.75" customHeight="1" thickBot="1" x14ac:dyDescent="0.3">
      <c r="A77" s="37" t="s">
        <v>145</v>
      </c>
      <c r="B77" s="30"/>
      <c r="C77" s="7"/>
      <c r="D77" s="7"/>
      <c r="E77" s="8"/>
      <c r="F77" s="8"/>
      <c r="G77" s="221"/>
      <c r="H77" s="221"/>
      <c r="I77" s="221"/>
      <c r="J77" s="8"/>
      <c r="K77" s="9"/>
      <c r="L77" s="8"/>
      <c r="M77" s="8"/>
      <c r="N77" s="8"/>
      <c r="O77" s="10"/>
    </row>
    <row r="78" spans="1:15" s="1" customFormat="1" ht="34.5" thickBot="1" x14ac:dyDescent="0.3">
      <c r="A78" s="407" t="s">
        <v>60</v>
      </c>
      <c r="B78" s="408" t="s">
        <v>264</v>
      </c>
      <c r="C78" s="403" t="s">
        <v>59</v>
      </c>
      <c r="D78" s="409" t="s">
        <v>267</v>
      </c>
      <c r="E78" s="409" t="s">
        <v>324</v>
      </c>
      <c r="F78" s="409" t="s">
        <v>370</v>
      </c>
      <c r="G78" s="410" t="s">
        <v>664</v>
      </c>
      <c r="H78" s="410" t="s">
        <v>665</v>
      </c>
      <c r="I78" s="410" t="s">
        <v>673</v>
      </c>
      <c r="J78" s="404" t="s">
        <v>368</v>
      </c>
      <c r="K78" s="404" t="s">
        <v>369</v>
      </c>
      <c r="L78" s="405" t="s">
        <v>1</v>
      </c>
      <c r="M78" s="405" t="s">
        <v>2</v>
      </c>
      <c r="N78" s="405" t="s">
        <v>3</v>
      </c>
      <c r="O78" s="406" t="s">
        <v>4</v>
      </c>
    </row>
    <row r="79" spans="1:15" s="1" customFormat="1" x14ac:dyDescent="0.25">
      <c r="A79" s="97">
        <v>368102</v>
      </c>
      <c r="B79" s="259" t="s">
        <v>447</v>
      </c>
      <c r="C79" s="98" t="s">
        <v>33</v>
      </c>
      <c r="D79" s="99" t="s">
        <v>105</v>
      </c>
      <c r="E79" s="100"/>
      <c r="F79" s="100"/>
      <c r="G79" s="119">
        <v>6290</v>
      </c>
      <c r="H79" s="471"/>
      <c r="I79" s="466">
        <f>1.99*G79</f>
        <v>12517.1</v>
      </c>
      <c r="J79" s="101" t="s">
        <v>344</v>
      </c>
      <c r="K79" s="55">
        <v>941159</v>
      </c>
      <c r="L79" s="156">
        <v>1140793</v>
      </c>
      <c r="M79" s="156">
        <v>1140843</v>
      </c>
      <c r="N79" s="156">
        <v>1140900</v>
      </c>
      <c r="O79" s="157">
        <v>1140992</v>
      </c>
    </row>
    <row r="80" spans="1:15" s="1" customFormat="1" x14ac:dyDescent="0.25">
      <c r="A80" s="102">
        <v>367686</v>
      </c>
      <c r="B80" s="128" t="s">
        <v>410</v>
      </c>
      <c r="C80" s="104" t="s">
        <v>27</v>
      </c>
      <c r="D80" s="105" t="s">
        <v>93</v>
      </c>
      <c r="E80" s="106" t="s">
        <v>266</v>
      </c>
      <c r="F80" s="106"/>
      <c r="G80" s="123">
        <v>6290</v>
      </c>
      <c r="H80" s="472"/>
      <c r="I80" s="466">
        <f>1.99*G80</f>
        <v>12517.1</v>
      </c>
      <c r="J80" s="107" t="s">
        <v>340</v>
      </c>
      <c r="K80" s="28">
        <v>219374</v>
      </c>
      <c r="L80" s="124">
        <v>1140793</v>
      </c>
      <c r="M80" s="124">
        <v>1140843</v>
      </c>
      <c r="N80" s="124">
        <v>1140900</v>
      </c>
      <c r="O80" s="125">
        <v>1140992</v>
      </c>
    </row>
    <row r="81" spans="1:15" s="1" customFormat="1" x14ac:dyDescent="0.25">
      <c r="A81" s="102">
        <v>367891</v>
      </c>
      <c r="B81" s="128"/>
      <c r="C81" s="104" t="s">
        <v>89</v>
      </c>
      <c r="D81" s="105" t="s">
        <v>113</v>
      </c>
      <c r="E81" s="106"/>
      <c r="F81" s="106"/>
      <c r="G81" s="123">
        <v>6290</v>
      </c>
      <c r="H81" s="472"/>
      <c r="I81" s="466">
        <f>1.99*G81</f>
        <v>12517.1</v>
      </c>
      <c r="J81" s="107" t="s">
        <v>340</v>
      </c>
      <c r="K81" s="28">
        <v>219374</v>
      </c>
      <c r="L81" s="124">
        <v>1140793</v>
      </c>
      <c r="M81" s="124">
        <v>1140843</v>
      </c>
      <c r="N81" s="124">
        <v>1140900</v>
      </c>
      <c r="O81" s="125">
        <v>1140992</v>
      </c>
    </row>
    <row r="82" spans="1:15" s="1" customFormat="1" x14ac:dyDescent="0.25">
      <c r="A82" s="102">
        <v>368041</v>
      </c>
      <c r="B82" s="128"/>
      <c r="C82" s="104" t="s">
        <v>537</v>
      </c>
      <c r="D82" s="105" t="s">
        <v>538</v>
      </c>
      <c r="E82" s="106"/>
      <c r="F82" s="106"/>
      <c r="G82" s="123">
        <v>6290</v>
      </c>
      <c r="H82" s="472"/>
      <c r="I82" s="466">
        <f>1.99*G82</f>
        <v>12517.1</v>
      </c>
      <c r="J82" s="107" t="s">
        <v>334</v>
      </c>
      <c r="K82" s="28">
        <v>1046231</v>
      </c>
      <c r="L82" s="124">
        <v>1140619</v>
      </c>
      <c r="M82" s="124">
        <v>1140739</v>
      </c>
      <c r="N82" s="124">
        <v>1140876</v>
      </c>
      <c r="O82" s="125">
        <v>1140978</v>
      </c>
    </row>
    <row r="83" spans="1:15" s="1" customFormat="1" x14ac:dyDescent="0.25">
      <c r="A83" s="102">
        <v>368164</v>
      </c>
      <c r="B83" s="128"/>
      <c r="C83" s="104" t="s">
        <v>544</v>
      </c>
      <c r="D83" s="105" t="s">
        <v>545</v>
      </c>
      <c r="E83" s="106"/>
      <c r="F83" s="106"/>
      <c r="G83" s="123">
        <v>6290</v>
      </c>
      <c r="H83" s="472"/>
      <c r="I83" s="466">
        <f t="shared" ref="I83:I104" si="3">1.99*G83</f>
        <v>12517.1</v>
      </c>
      <c r="J83" s="107" t="s">
        <v>256</v>
      </c>
      <c r="K83" s="28">
        <v>219353</v>
      </c>
      <c r="L83" s="124">
        <v>1140792</v>
      </c>
      <c r="M83" s="124">
        <v>1140842</v>
      </c>
      <c r="N83" s="124">
        <v>1140899</v>
      </c>
      <c r="O83" s="125">
        <v>1140991</v>
      </c>
    </row>
    <row r="84" spans="1:15" s="1" customFormat="1" x14ac:dyDescent="0.25">
      <c r="A84" s="102">
        <v>367655</v>
      </c>
      <c r="B84" s="128"/>
      <c r="C84" s="104" t="s">
        <v>564</v>
      </c>
      <c r="D84" s="105" t="s">
        <v>565</v>
      </c>
      <c r="E84" s="106"/>
      <c r="F84" s="106"/>
      <c r="G84" s="123">
        <v>6290</v>
      </c>
      <c r="H84" s="472"/>
      <c r="I84" s="466">
        <f t="shared" si="3"/>
        <v>12517.1</v>
      </c>
      <c r="J84" s="107" t="s">
        <v>306</v>
      </c>
      <c r="K84" s="28">
        <v>1046236</v>
      </c>
      <c r="L84" s="124">
        <v>1140792</v>
      </c>
      <c r="M84" s="124">
        <v>1140842</v>
      </c>
      <c r="N84" s="124">
        <v>1140899</v>
      </c>
      <c r="O84" s="125">
        <v>1140991</v>
      </c>
    </row>
    <row r="85" spans="1:15" s="1" customFormat="1" x14ac:dyDescent="0.25">
      <c r="A85" s="102">
        <v>367860</v>
      </c>
      <c r="B85" s="128"/>
      <c r="C85" s="104" t="s">
        <v>569</v>
      </c>
      <c r="D85" s="105" t="s">
        <v>570</v>
      </c>
      <c r="E85" s="106"/>
      <c r="F85" s="106"/>
      <c r="G85" s="123">
        <v>6290</v>
      </c>
      <c r="H85" s="472"/>
      <c r="I85" s="466">
        <f t="shared" si="3"/>
        <v>12517.1</v>
      </c>
      <c r="J85" s="107" t="s">
        <v>571</v>
      </c>
      <c r="K85" s="28">
        <v>1037574</v>
      </c>
      <c r="L85" s="124">
        <v>1140618</v>
      </c>
      <c r="M85" s="124">
        <v>1140738</v>
      </c>
      <c r="N85" s="124">
        <v>1140875</v>
      </c>
      <c r="O85" s="125">
        <v>1140977</v>
      </c>
    </row>
    <row r="86" spans="1:15" s="1" customFormat="1" x14ac:dyDescent="0.25">
      <c r="A86" s="102">
        <v>367778</v>
      </c>
      <c r="B86" s="128"/>
      <c r="C86" s="104" t="s">
        <v>585</v>
      </c>
      <c r="D86" s="105" t="s">
        <v>586</v>
      </c>
      <c r="E86" s="106"/>
      <c r="F86" s="106"/>
      <c r="G86" s="123">
        <v>6290</v>
      </c>
      <c r="H86" s="469"/>
      <c r="I86" s="466">
        <f t="shared" si="3"/>
        <v>12517.1</v>
      </c>
      <c r="J86" s="107" t="s">
        <v>335</v>
      </c>
      <c r="K86" s="28">
        <v>1046234</v>
      </c>
      <c r="L86" s="124">
        <v>1140784</v>
      </c>
      <c r="M86" s="124">
        <v>1140834</v>
      </c>
      <c r="N86" s="124">
        <v>1140891</v>
      </c>
      <c r="O86" s="125">
        <v>1140983</v>
      </c>
    </row>
    <row r="87" spans="1:15" s="1" customFormat="1" x14ac:dyDescent="0.25">
      <c r="A87" s="102">
        <v>368348</v>
      </c>
      <c r="B87" s="128"/>
      <c r="C87" s="104" t="s">
        <v>602</v>
      </c>
      <c r="D87" s="105" t="s">
        <v>603</v>
      </c>
      <c r="E87" s="106"/>
      <c r="F87" s="106"/>
      <c r="G87" s="123">
        <v>6290</v>
      </c>
      <c r="H87" s="469"/>
      <c r="I87" s="466">
        <f t="shared" si="3"/>
        <v>12517.1</v>
      </c>
      <c r="J87" s="107" t="s">
        <v>604</v>
      </c>
      <c r="K87" s="28">
        <v>1483163</v>
      </c>
      <c r="L87" s="124">
        <v>1140784</v>
      </c>
      <c r="M87" s="124">
        <v>1140834</v>
      </c>
      <c r="N87" s="124">
        <v>1140891</v>
      </c>
      <c r="O87" s="125">
        <v>1140983</v>
      </c>
    </row>
    <row r="88" spans="1:15" s="1" customFormat="1" x14ac:dyDescent="0.25">
      <c r="A88" s="102">
        <v>368317</v>
      </c>
      <c r="B88" s="128"/>
      <c r="C88" s="104" t="s">
        <v>614</v>
      </c>
      <c r="D88" s="105" t="s">
        <v>615</v>
      </c>
      <c r="E88" s="106"/>
      <c r="F88" s="106"/>
      <c r="G88" s="123">
        <v>6290</v>
      </c>
      <c r="H88" s="472"/>
      <c r="I88" s="466">
        <f t="shared" si="3"/>
        <v>12517.1</v>
      </c>
      <c r="J88" s="107" t="s">
        <v>350</v>
      </c>
      <c r="K88" s="28">
        <v>1003567</v>
      </c>
      <c r="L88" s="124">
        <v>1344707</v>
      </c>
      <c r="M88" s="124">
        <v>1344696</v>
      </c>
      <c r="N88" s="124">
        <v>1344685</v>
      </c>
      <c r="O88" s="125">
        <v>1344711</v>
      </c>
    </row>
    <row r="89" spans="1:15" s="1" customFormat="1" x14ac:dyDescent="0.25">
      <c r="A89" s="102">
        <v>368225</v>
      </c>
      <c r="B89" s="128"/>
      <c r="C89" s="104" t="s">
        <v>620</v>
      </c>
      <c r="D89" s="105" t="s">
        <v>621</v>
      </c>
      <c r="E89" s="106"/>
      <c r="F89" s="106"/>
      <c r="G89" s="123">
        <v>6290</v>
      </c>
      <c r="H89" s="472"/>
      <c r="I89" s="466">
        <f t="shared" si="3"/>
        <v>12517.1</v>
      </c>
      <c r="J89" s="107" t="s">
        <v>338</v>
      </c>
      <c r="K89" s="28">
        <v>1022707</v>
      </c>
      <c r="L89" s="124">
        <v>1140792</v>
      </c>
      <c r="M89" s="124">
        <v>1140842</v>
      </c>
      <c r="N89" s="124">
        <v>1140899</v>
      </c>
      <c r="O89" s="125">
        <v>1140991</v>
      </c>
    </row>
    <row r="90" spans="1:15" s="1" customFormat="1" x14ac:dyDescent="0.25">
      <c r="A90" s="102">
        <v>368256</v>
      </c>
      <c r="B90" s="128"/>
      <c r="C90" s="104" t="s">
        <v>630</v>
      </c>
      <c r="D90" s="105" t="s">
        <v>631</v>
      </c>
      <c r="E90" s="106"/>
      <c r="F90" s="106"/>
      <c r="G90" s="123">
        <v>6290</v>
      </c>
      <c r="H90" s="469"/>
      <c r="I90" s="466">
        <f t="shared" si="3"/>
        <v>12517.1</v>
      </c>
      <c r="J90" s="107" t="s">
        <v>352</v>
      </c>
      <c r="K90" s="28">
        <v>1264401</v>
      </c>
      <c r="L90" s="124">
        <v>1140788</v>
      </c>
      <c r="M90" s="124">
        <v>1140838</v>
      </c>
      <c r="N90" s="124">
        <v>1140895</v>
      </c>
      <c r="O90" s="125">
        <v>1140987</v>
      </c>
    </row>
    <row r="91" spans="1:15" s="1" customFormat="1" x14ac:dyDescent="0.25">
      <c r="A91" s="102">
        <v>367952</v>
      </c>
      <c r="B91" s="128"/>
      <c r="C91" s="104" t="s">
        <v>489</v>
      </c>
      <c r="D91" s="105" t="s">
        <v>490</v>
      </c>
      <c r="E91" s="106"/>
      <c r="F91" s="106"/>
      <c r="G91" s="123">
        <v>6290</v>
      </c>
      <c r="H91" s="472"/>
      <c r="I91" s="466">
        <f t="shared" si="3"/>
        <v>12517.1</v>
      </c>
      <c r="J91" s="107" t="s">
        <v>338</v>
      </c>
      <c r="K91" s="28">
        <v>1022707</v>
      </c>
      <c r="L91" s="124">
        <v>1140792</v>
      </c>
      <c r="M91" s="124">
        <v>1140842</v>
      </c>
      <c r="N91" s="124">
        <v>1140899</v>
      </c>
      <c r="O91" s="125">
        <v>1140991</v>
      </c>
    </row>
    <row r="92" spans="1:15" s="1" customFormat="1" x14ac:dyDescent="0.25">
      <c r="A92" s="102">
        <v>368133</v>
      </c>
      <c r="B92" s="128"/>
      <c r="C92" s="104" t="s">
        <v>505</v>
      </c>
      <c r="D92" s="105" t="s">
        <v>506</v>
      </c>
      <c r="E92" s="106"/>
      <c r="F92" s="106"/>
      <c r="G92" s="123">
        <v>6290</v>
      </c>
      <c r="H92" s="469"/>
      <c r="I92" s="466">
        <f t="shared" si="3"/>
        <v>12517.1</v>
      </c>
      <c r="J92" s="107" t="s">
        <v>507</v>
      </c>
      <c r="K92" s="28">
        <v>1022766</v>
      </c>
      <c r="L92" s="124">
        <v>1140785</v>
      </c>
      <c r="M92" s="124">
        <v>1140835</v>
      </c>
      <c r="N92" s="124">
        <v>1140892</v>
      </c>
      <c r="O92" s="125">
        <v>1140984</v>
      </c>
    </row>
    <row r="93" spans="1:15" s="1" customFormat="1" x14ac:dyDescent="0.25">
      <c r="A93" s="102">
        <v>368010</v>
      </c>
      <c r="B93" s="128"/>
      <c r="C93" s="104" t="s">
        <v>520</v>
      </c>
      <c r="D93" s="105" t="s">
        <v>521</v>
      </c>
      <c r="E93" s="106" t="s">
        <v>266</v>
      </c>
      <c r="F93" s="106"/>
      <c r="G93" s="123">
        <v>6290</v>
      </c>
      <c r="H93" s="469"/>
      <c r="I93" s="466">
        <f t="shared" si="3"/>
        <v>12517.1</v>
      </c>
      <c r="J93" s="107" t="s">
        <v>522</v>
      </c>
      <c r="K93" s="28">
        <v>941195</v>
      </c>
      <c r="L93" s="124">
        <v>1140794</v>
      </c>
      <c r="M93" s="124">
        <v>1140844</v>
      </c>
      <c r="N93" s="124">
        <v>1140901</v>
      </c>
      <c r="O93" s="125">
        <v>1140993</v>
      </c>
    </row>
    <row r="94" spans="1:15" s="1" customFormat="1" x14ac:dyDescent="0.25">
      <c r="A94" s="102">
        <v>367808</v>
      </c>
      <c r="B94" s="128"/>
      <c r="C94" s="104" t="s">
        <v>530</v>
      </c>
      <c r="D94" s="105" t="s">
        <v>531</v>
      </c>
      <c r="E94" s="106"/>
      <c r="F94" s="106"/>
      <c r="G94" s="123">
        <v>6290</v>
      </c>
      <c r="H94" s="469"/>
      <c r="I94" s="466">
        <f t="shared" si="3"/>
        <v>12517.1</v>
      </c>
      <c r="J94" s="107" t="s">
        <v>525</v>
      </c>
      <c r="K94" s="28">
        <v>941389</v>
      </c>
      <c r="L94" s="124">
        <v>1140619</v>
      </c>
      <c r="M94" s="124">
        <v>1140739</v>
      </c>
      <c r="N94" s="124">
        <v>1140876</v>
      </c>
      <c r="O94" s="125">
        <v>1140978</v>
      </c>
    </row>
    <row r="95" spans="1:15" s="1" customFormat="1" x14ac:dyDescent="0.25">
      <c r="A95" s="102">
        <v>366825</v>
      </c>
      <c r="B95" s="128" t="s">
        <v>411</v>
      </c>
      <c r="C95" s="104" t="s">
        <v>28</v>
      </c>
      <c r="D95" s="105" t="s">
        <v>94</v>
      </c>
      <c r="E95" s="106" t="s">
        <v>266</v>
      </c>
      <c r="F95" s="106" t="s">
        <v>67</v>
      </c>
      <c r="G95" s="107">
        <v>6990</v>
      </c>
      <c r="H95" s="469"/>
      <c r="I95" s="466">
        <f t="shared" si="3"/>
        <v>13910.1</v>
      </c>
      <c r="J95" s="107" t="s">
        <v>346</v>
      </c>
      <c r="K95" s="28">
        <v>1022777</v>
      </c>
      <c r="L95" s="124">
        <v>1140785</v>
      </c>
      <c r="M95" s="124">
        <v>1140835</v>
      </c>
      <c r="N95" s="124">
        <v>1140892</v>
      </c>
      <c r="O95" s="125">
        <v>1140984</v>
      </c>
    </row>
    <row r="96" spans="1:15" s="1" customFormat="1" x14ac:dyDescent="0.25">
      <c r="A96" s="102">
        <v>366856</v>
      </c>
      <c r="B96" s="128"/>
      <c r="C96" s="104" t="s">
        <v>81</v>
      </c>
      <c r="D96" s="105" t="s">
        <v>95</v>
      </c>
      <c r="E96" s="106" t="s">
        <v>266</v>
      </c>
      <c r="F96" s="106" t="s">
        <v>67</v>
      </c>
      <c r="G96" s="107">
        <v>6990</v>
      </c>
      <c r="H96" s="469"/>
      <c r="I96" s="466">
        <f t="shared" si="3"/>
        <v>13910.1</v>
      </c>
      <c r="J96" s="107" t="s">
        <v>347</v>
      </c>
      <c r="K96" s="28">
        <v>1022774</v>
      </c>
      <c r="L96" s="124">
        <v>1140788</v>
      </c>
      <c r="M96" s="124">
        <v>1140838</v>
      </c>
      <c r="N96" s="124">
        <v>1140895</v>
      </c>
      <c r="O96" s="125">
        <v>1140987</v>
      </c>
    </row>
    <row r="97" spans="1:15" s="1" customFormat="1" x14ac:dyDescent="0.25">
      <c r="A97" s="102">
        <v>367471</v>
      </c>
      <c r="B97" s="258" t="s">
        <v>443</v>
      </c>
      <c r="C97" s="104" t="s">
        <v>24</v>
      </c>
      <c r="D97" s="105" t="s">
        <v>268</v>
      </c>
      <c r="E97" s="106"/>
      <c r="F97" s="106" t="s">
        <v>67</v>
      </c>
      <c r="G97" s="107">
        <v>6990</v>
      </c>
      <c r="H97" s="469"/>
      <c r="I97" s="466">
        <f t="shared" si="3"/>
        <v>13910.1</v>
      </c>
      <c r="J97" s="107" t="s">
        <v>357</v>
      </c>
      <c r="K97" s="28">
        <v>219369</v>
      </c>
      <c r="L97" s="124">
        <v>1140795</v>
      </c>
      <c r="M97" s="124">
        <v>1140845</v>
      </c>
      <c r="N97" s="124">
        <v>1140902</v>
      </c>
      <c r="O97" s="125">
        <v>1140994</v>
      </c>
    </row>
    <row r="98" spans="1:15" s="1" customFormat="1" x14ac:dyDescent="0.25">
      <c r="A98" s="102">
        <v>366610</v>
      </c>
      <c r="B98" s="258" t="s">
        <v>437</v>
      </c>
      <c r="C98" s="104" t="s">
        <v>16</v>
      </c>
      <c r="D98" s="105" t="s">
        <v>72</v>
      </c>
      <c r="E98" s="106" t="s">
        <v>266</v>
      </c>
      <c r="F98" s="106" t="s">
        <v>67</v>
      </c>
      <c r="G98" s="107">
        <v>6990</v>
      </c>
      <c r="H98" s="469"/>
      <c r="I98" s="466">
        <f t="shared" si="3"/>
        <v>13910.1</v>
      </c>
      <c r="J98" s="107" t="s">
        <v>325</v>
      </c>
      <c r="K98" s="28">
        <v>1022765</v>
      </c>
      <c r="L98" s="124">
        <v>1140783</v>
      </c>
      <c r="M98" s="124">
        <v>1140833</v>
      </c>
      <c r="N98" s="124">
        <v>1140890</v>
      </c>
      <c r="O98" s="125">
        <v>1140982</v>
      </c>
    </row>
    <row r="99" spans="1:15" s="1" customFormat="1" x14ac:dyDescent="0.25">
      <c r="A99" s="102">
        <v>367235</v>
      </c>
      <c r="B99" s="258" t="s">
        <v>448</v>
      </c>
      <c r="C99" s="104" t="s">
        <v>54</v>
      </c>
      <c r="D99" s="105" t="s">
        <v>96</v>
      </c>
      <c r="E99" s="106" t="s">
        <v>266</v>
      </c>
      <c r="F99" s="106" t="s">
        <v>67</v>
      </c>
      <c r="G99" s="107">
        <v>6990</v>
      </c>
      <c r="H99" s="469"/>
      <c r="I99" s="466">
        <f t="shared" si="3"/>
        <v>13910.1</v>
      </c>
      <c r="J99" s="107" t="s">
        <v>352</v>
      </c>
      <c r="K99" s="28">
        <v>1264401</v>
      </c>
      <c r="L99" s="124">
        <v>1140788</v>
      </c>
      <c r="M99" s="124">
        <v>1140838</v>
      </c>
      <c r="N99" s="124">
        <v>1140895</v>
      </c>
      <c r="O99" s="125">
        <v>1140987</v>
      </c>
    </row>
    <row r="100" spans="1:15" s="1" customFormat="1" x14ac:dyDescent="0.25">
      <c r="A100" s="102">
        <v>367020</v>
      </c>
      <c r="B100" s="258" t="s">
        <v>449</v>
      </c>
      <c r="C100" s="104" t="s">
        <v>82</v>
      </c>
      <c r="D100" s="105" t="s">
        <v>97</v>
      </c>
      <c r="E100" s="106" t="s">
        <v>266</v>
      </c>
      <c r="F100" s="106" t="s">
        <v>67</v>
      </c>
      <c r="G100" s="107">
        <v>6990</v>
      </c>
      <c r="H100" s="469"/>
      <c r="I100" s="466">
        <f t="shared" si="3"/>
        <v>13910.1</v>
      </c>
      <c r="J100" s="107" t="s">
        <v>350</v>
      </c>
      <c r="K100" s="28">
        <v>1003567</v>
      </c>
      <c r="L100" s="124">
        <v>1140783</v>
      </c>
      <c r="M100" s="124">
        <v>1140833</v>
      </c>
      <c r="N100" s="124">
        <v>1140890</v>
      </c>
      <c r="O100" s="125">
        <v>1140982</v>
      </c>
    </row>
    <row r="101" spans="1:15" s="1" customFormat="1" x14ac:dyDescent="0.25">
      <c r="A101" s="102">
        <v>367112</v>
      </c>
      <c r="B101" s="128"/>
      <c r="C101" s="104" t="s">
        <v>315</v>
      </c>
      <c r="D101" s="105" t="s">
        <v>316</v>
      </c>
      <c r="E101" s="106" t="s">
        <v>266</v>
      </c>
      <c r="F101" s="106" t="s">
        <v>67</v>
      </c>
      <c r="G101" s="107">
        <v>6990</v>
      </c>
      <c r="H101" s="469"/>
      <c r="I101" s="466">
        <f t="shared" si="3"/>
        <v>13910.1</v>
      </c>
      <c r="J101" s="107" t="s">
        <v>657</v>
      </c>
      <c r="K101" s="28">
        <v>219348</v>
      </c>
      <c r="L101" s="124">
        <v>1140785</v>
      </c>
      <c r="M101" s="124">
        <v>1140835</v>
      </c>
      <c r="N101" s="124">
        <v>1140892</v>
      </c>
      <c r="O101" s="125">
        <v>1140984</v>
      </c>
    </row>
    <row r="102" spans="1:15" s="1" customFormat="1" x14ac:dyDescent="0.25">
      <c r="A102" s="102">
        <v>366962</v>
      </c>
      <c r="B102" s="258" t="s">
        <v>438</v>
      </c>
      <c r="C102" s="104" t="s">
        <v>46</v>
      </c>
      <c r="D102" s="105" t="s">
        <v>98</v>
      </c>
      <c r="E102" s="106" t="s">
        <v>266</v>
      </c>
      <c r="F102" s="106" t="s">
        <v>67</v>
      </c>
      <c r="G102" s="107">
        <v>6990</v>
      </c>
      <c r="H102" s="469"/>
      <c r="I102" s="466">
        <f t="shared" si="3"/>
        <v>13910.1</v>
      </c>
      <c r="J102" s="107" t="s">
        <v>349</v>
      </c>
      <c r="K102" s="28">
        <v>1254908</v>
      </c>
      <c r="L102" s="124">
        <v>1344680</v>
      </c>
      <c r="M102" s="124">
        <v>1344695</v>
      </c>
      <c r="N102" s="124">
        <v>1344684</v>
      </c>
      <c r="O102" s="125">
        <v>1344710</v>
      </c>
    </row>
    <row r="103" spans="1:15" s="1" customFormat="1" x14ac:dyDescent="0.25">
      <c r="A103" s="102">
        <v>366733</v>
      </c>
      <c r="B103" s="128"/>
      <c r="C103" s="104" t="s">
        <v>83</v>
      </c>
      <c r="D103" s="105" t="s">
        <v>99</v>
      </c>
      <c r="E103" s="106" t="s">
        <v>266</v>
      </c>
      <c r="F103" s="106" t="s">
        <v>67</v>
      </c>
      <c r="G103" s="107">
        <v>6990</v>
      </c>
      <c r="H103" s="469"/>
      <c r="I103" s="466">
        <f t="shared" si="3"/>
        <v>13910.1</v>
      </c>
      <c r="J103" s="107" t="s">
        <v>336</v>
      </c>
      <c r="K103" s="28">
        <v>1254962</v>
      </c>
      <c r="L103" s="124">
        <v>1140619</v>
      </c>
      <c r="M103" s="124">
        <v>1140739</v>
      </c>
      <c r="N103" s="124">
        <v>1140876</v>
      </c>
      <c r="O103" s="125">
        <v>1140978</v>
      </c>
    </row>
    <row r="104" spans="1:15" s="1" customFormat="1" ht="15.75" thickBot="1" x14ac:dyDescent="0.3">
      <c r="A104" s="102">
        <v>367051</v>
      </c>
      <c r="B104" s="128" t="s">
        <v>412</v>
      </c>
      <c r="C104" s="104" t="s">
        <v>317</v>
      </c>
      <c r="D104" s="105" t="s">
        <v>318</v>
      </c>
      <c r="E104" s="106"/>
      <c r="F104" s="106" t="s">
        <v>67</v>
      </c>
      <c r="G104" s="107">
        <v>6990</v>
      </c>
      <c r="H104" s="469"/>
      <c r="I104" s="466">
        <f t="shared" si="3"/>
        <v>13910.1</v>
      </c>
      <c r="J104" s="107" t="s">
        <v>362</v>
      </c>
      <c r="K104" s="28">
        <v>1254919</v>
      </c>
      <c r="L104" s="124">
        <v>1140617</v>
      </c>
      <c r="M104" s="124">
        <v>1140737</v>
      </c>
      <c r="N104" s="124">
        <v>1140874</v>
      </c>
      <c r="O104" s="125">
        <v>1140976</v>
      </c>
    </row>
    <row r="105" spans="1:15" s="1" customFormat="1" ht="15.75" customHeight="1" x14ac:dyDescent="0.25">
      <c r="A105" s="36" t="s">
        <v>22</v>
      </c>
      <c r="B105" s="29"/>
      <c r="C105" s="2"/>
      <c r="D105" s="444" t="s">
        <v>58</v>
      </c>
      <c r="E105" s="13"/>
      <c r="F105" s="13"/>
      <c r="G105" s="220"/>
      <c r="H105" s="220"/>
      <c r="I105" s="220"/>
      <c r="J105" s="3"/>
      <c r="K105" s="4"/>
      <c r="L105" s="13"/>
      <c r="M105" s="13"/>
      <c r="N105" s="13"/>
      <c r="O105" s="382"/>
    </row>
    <row r="106" spans="1:15" s="1" customFormat="1" ht="15.75" customHeight="1" thickBot="1" x14ac:dyDescent="0.3">
      <c r="A106" s="37" t="s">
        <v>145</v>
      </c>
      <c r="B106" s="30"/>
      <c r="C106" s="7"/>
      <c r="D106" s="7"/>
      <c r="E106" s="8"/>
      <c r="F106" s="8"/>
      <c r="G106" s="221"/>
      <c r="H106" s="221"/>
      <c r="I106" s="221"/>
      <c r="J106" s="8"/>
      <c r="K106" s="9"/>
      <c r="L106" s="8"/>
      <c r="M106" s="8"/>
      <c r="N106" s="8"/>
      <c r="O106" s="10"/>
    </row>
    <row r="107" spans="1:15" s="1" customFormat="1" ht="34.5" thickBot="1" x14ac:dyDescent="0.3">
      <c r="A107" s="481" t="s">
        <v>60</v>
      </c>
      <c r="B107" s="482" t="s">
        <v>264</v>
      </c>
      <c r="C107" s="483" t="s">
        <v>59</v>
      </c>
      <c r="D107" s="484" t="s">
        <v>267</v>
      </c>
      <c r="E107" s="484" t="s">
        <v>324</v>
      </c>
      <c r="F107" s="484" t="s">
        <v>370</v>
      </c>
      <c r="G107" s="485" t="s">
        <v>664</v>
      </c>
      <c r="H107" s="485" t="s">
        <v>665</v>
      </c>
      <c r="I107" s="410" t="s">
        <v>673</v>
      </c>
      <c r="J107" s="486" t="s">
        <v>368</v>
      </c>
      <c r="K107" s="486" t="s">
        <v>369</v>
      </c>
      <c r="L107" s="487" t="s">
        <v>1</v>
      </c>
      <c r="M107" s="487" t="s">
        <v>2</v>
      </c>
      <c r="N107" s="487" t="s">
        <v>3</v>
      </c>
      <c r="O107" s="488" t="s">
        <v>4</v>
      </c>
    </row>
    <row r="108" spans="1:15" s="1" customFormat="1" ht="14.25" customHeight="1" x14ac:dyDescent="0.25">
      <c r="A108" s="97">
        <v>367143</v>
      </c>
      <c r="B108" s="241" t="s">
        <v>413</v>
      </c>
      <c r="C108" s="98" t="s">
        <v>29</v>
      </c>
      <c r="D108" s="99" t="s">
        <v>112</v>
      </c>
      <c r="E108" s="100"/>
      <c r="F108" s="100" t="s">
        <v>67</v>
      </c>
      <c r="G108" s="107">
        <v>6990</v>
      </c>
      <c r="H108" s="467"/>
      <c r="I108" s="466">
        <f t="shared" ref="I108:I135" si="4">1.99*G108</f>
        <v>13910.1</v>
      </c>
      <c r="J108" s="101" t="s">
        <v>343</v>
      </c>
      <c r="K108" s="55">
        <v>983915</v>
      </c>
      <c r="L108" s="156">
        <v>1140795</v>
      </c>
      <c r="M108" s="156">
        <v>1140845</v>
      </c>
      <c r="N108" s="156">
        <v>1140902</v>
      </c>
      <c r="O108" s="157">
        <v>1140994</v>
      </c>
    </row>
    <row r="109" spans="1:15" s="1" customFormat="1" ht="14.25" customHeight="1" x14ac:dyDescent="0.25">
      <c r="A109" s="102">
        <v>366559</v>
      </c>
      <c r="B109" s="128" t="s">
        <v>414</v>
      </c>
      <c r="C109" s="104" t="s">
        <v>30</v>
      </c>
      <c r="D109" s="105" t="s">
        <v>100</v>
      </c>
      <c r="E109" s="106" t="s">
        <v>266</v>
      </c>
      <c r="F109" s="106" t="s">
        <v>67</v>
      </c>
      <c r="G109" s="107">
        <v>6990</v>
      </c>
      <c r="H109" s="469"/>
      <c r="I109" s="466">
        <f t="shared" si="4"/>
        <v>13910.1</v>
      </c>
      <c r="J109" s="107" t="s">
        <v>332</v>
      </c>
      <c r="K109" s="28">
        <v>983916</v>
      </c>
      <c r="L109" s="124">
        <v>1140618</v>
      </c>
      <c r="M109" s="124">
        <v>1140738</v>
      </c>
      <c r="N109" s="124">
        <v>1140875</v>
      </c>
      <c r="O109" s="125">
        <v>1140977</v>
      </c>
    </row>
    <row r="110" spans="1:15" s="1" customFormat="1" ht="14.25" customHeight="1" x14ac:dyDescent="0.25">
      <c r="A110" s="102">
        <v>366993</v>
      </c>
      <c r="B110" s="258" t="s">
        <v>445</v>
      </c>
      <c r="C110" s="104" t="s">
        <v>84</v>
      </c>
      <c r="D110" s="105" t="s">
        <v>101</v>
      </c>
      <c r="E110" s="106" t="s">
        <v>266</v>
      </c>
      <c r="F110" s="106" t="s">
        <v>67</v>
      </c>
      <c r="G110" s="107">
        <v>6990</v>
      </c>
      <c r="H110" s="469"/>
      <c r="I110" s="466">
        <f t="shared" si="4"/>
        <v>13910.1</v>
      </c>
      <c r="J110" s="107" t="s">
        <v>340</v>
      </c>
      <c r="K110" s="28">
        <v>219374</v>
      </c>
      <c r="L110" s="124">
        <v>1140793</v>
      </c>
      <c r="M110" s="124">
        <v>1140843</v>
      </c>
      <c r="N110" s="124">
        <v>1140900</v>
      </c>
      <c r="O110" s="125">
        <v>1140992</v>
      </c>
    </row>
    <row r="111" spans="1:15" s="1" customFormat="1" ht="14.25" customHeight="1" x14ac:dyDescent="0.25">
      <c r="A111" s="102">
        <v>367082</v>
      </c>
      <c r="B111" s="128" t="s">
        <v>415</v>
      </c>
      <c r="C111" s="104" t="s">
        <v>31</v>
      </c>
      <c r="D111" s="105" t="s">
        <v>102</v>
      </c>
      <c r="E111" s="106" t="s">
        <v>266</v>
      </c>
      <c r="F111" s="106" t="s">
        <v>67</v>
      </c>
      <c r="G111" s="107">
        <v>6990</v>
      </c>
      <c r="H111" s="469">
        <v>5990</v>
      </c>
      <c r="I111" s="466">
        <f>1.99*H111</f>
        <v>11920.1</v>
      </c>
      <c r="J111" s="107" t="s">
        <v>351</v>
      </c>
      <c r="K111" s="28">
        <v>1254990</v>
      </c>
      <c r="L111" s="124">
        <v>1140790</v>
      </c>
      <c r="M111" s="124">
        <v>1140840</v>
      </c>
      <c r="N111" s="124">
        <v>1140897</v>
      </c>
      <c r="O111" s="125">
        <v>1140989</v>
      </c>
    </row>
    <row r="112" spans="1:15" s="1" customFormat="1" ht="14.25" customHeight="1" x14ac:dyDescent="0.25">
      <c r="A112" s="102">
        <v>366931</v>
      </c>
      <c r="B112" s="128"/>
      <c r="C112" s="104" t="s">
        <v>85</v>
      </c>
      <c r="D112" s="105" t="s">
        <v>103</v>
      </c>
      <c r="E112" s="106" t="s">
        <v>266</v>
      </c>
      <c r="F112" s="106" t="s">
        <v>67</v>
      </c>
      <c r="G112" s="107">
        <v>6990</v>
      </c>
      <c r="H112" s="469"/>
      <c r="I112" s="466">
        <f t="shared" si="4"/>
        <v>13910.1</v>
      </c>
      <c r="J112" s="107" t="s">
        <v>348</v>
      </c>
      <c r="K112" s="28">
        <v>955360</v>
      </c>
      <c r="L112" s="124" t="s">
        <v>10</v>
      </c>
      <c r="M112" s="124" t="s">
        <v>10</v>
      </c>
      <c r="N112" s="124" t="s">
        <v>10</v>
      </c>
      <c r="O112" s="125" t="s">
        <v>10</v>
      </c>
    </row>
    <row r="113" spans="1:15" s="1" customFormat="1" ht="14.25" customHeight="1" x14ac:dyDescent="0.25">
      <c r="A113" s="102">
        <v>366917</v>
      </c>
      <c r="B113" s="258" t="s">
        <v>450</v>
      </c>
      <c r="C113" s="104" t="s">
        <v>20</v>
      </c>
      <c r="D113" s="105" t="s">
        <v>21</v>
      </c>
      <c r="E113" s="106" t="s">
        <v>266</v>
      </c>
      <c r="F113" s="106" t="s">
        <v>67</v>
      </c>
      <c r="G113" s="107">
        <v>6990</v>
      </c>
      <c r="H113" s="469"/>
      <c r="I113" s="466">
        <f t="shared" si="4"/>
        <v>13910.1</v>
      </c>
      <c r="J113" s="107" t="s">
        <v>334</v>
      </c>
      <c r="K113" s="28">
        <v>1046231</v>
      </c>
      <c r="L113" s="124">
        <v>1140619</v>
      </c>
      <c r="M113" s="124">
        <v>1140739</v>
      </c>
      <c r="N113" s="124">
        <v>1140876</v>
      </c>
      <c r="O113" s="125">
        <v>1140978</v>
      </c>
    </row>
    <row r="114" spans="1:15" s="1" customFormat="1" ht="14.25" customHeight="1" x14ac:dyDescent="0.25">
      <c r="A114" s="102">
        <v>366702</v>
      </c>
      <c r="B114" s="128" t="s">
        <v>416</v>
      </c>
      <c r="C114" s="104" t="s">
        <v>32</v>
      </c>
      <c r="D114" s="105" t="s">
        <v>104</v>
      </c>
      <c r="E114" s="106" t="s">
        <v>266</v>
      </c>
      <c r="F114" s="106" t="s">
        <v>67</v>
      </c>
      <c r="G114" s="107">
        <v>6990</v>
      </c>
      <c r="H114" s="469"/>
      <c r="I114" s="466">
        <f t="shared" si="4"/>
        <v>13910.1</v>
      </c>
      <c r="J114" s="107" t="s">
        <v>345</v>
      </c>
      <c r="K114" s="28">
        <v>1420823</v>
      </c>
      <c r="L114" s="124">
        <v>1140782</v>
      </c>
      <c r="M114" s="124">
        <v>1140832</v>
      </c>
      <c r="N114" s="124">
        <v>1140879</v>
      </c>
      <c r="O114" s="125">
        <v>1140981</v>
      </c>
    </row>
    <row r="115" spans="1:15" s="1" customFormat="1" ht="14.25" customHeight="1" x14ac:dyDescent="0.25">
      <c r="A115" s="102">
        <v>366580</v>
      </c>
      <c r="B115" s="128" t="s">
        <v>417</v>
      </c>
      <c r="C115" s="104" t="s">
        <v>33</v>
      </c>
      <c r="D115" s="105" t="s">
        <v>105</v>
      </c>
      <c r="E115" s="106" t="s">
        <v>266</v>
      </c>
      <c r="F115" s="106" t="s">
        <v>67</v>
      </c>
      <c r="G115" s="107">
        <v>6990</v>
      </c>
      <c r="H115" s="469"/>
      <c r="I115" s="466">
        <f t="shared" si="4"/>
        <v>13910.1</v>
      </c>
      <c r="J115" s="107" t="s">
        <v>344</v>
      </c>
      <c r="K115" s="28">
        <v>941159</v>
      </c>
      <c r="L115" s="124">
        <v>1140793</v>
      </c>
      <c r="M115" s="124">
        <v>1140843</v>
      </c>
      <c r="N115" s="124">
        <v>1140900</v>
      </c>
      <c r="O115" s="125">
        <v>1140992</v>
      </c>
    </row>
    <row r="116" spans="1:15" s="1" customFormat="1" ht="14.25" customHeight="1" x14ac:dyDescent="0.25">
      <c r="A116" s="102">
        <v>367204</v>
      </c>
      <c r="B116" s="128" t="s">
        <v>418</v>
      </c>
      <c r="C116" s="104" t="s">
        <v>34</v>
      </c>
      <c r="D116" s="105" t="s">
        <v>106</v>
      </c>
      <c r="E116" s="106" t="s">
        <v>266</v>
      </c>
      <c r="F116" s="106" t="s">
        <v>67</v>
      </c>
      <c r="G116" s="107">
        <v>6990</v>
      </c>
      <c r="H116" s="469"/>
      <c r="I116" s="466">
        <f t="shared" si="4"/>
        <v>13910.1</v>
      </c>
      <c r="J116" s="107" t="s">
        <v>305</v>
      </c>
      <c r="K116" s="28">
        <v>941390</v>
      </c>
      <c r="L116" s="124">
        <v>1140619</v>
      </c>
      <c r="M116" s="124">
        <v>1140739</v>
      </c>
      <c r="N116" s="124">
        <v>1140876</v>
      </c>
      <c r="O116" s="125">
        <v>1140978</v>
      </c>
    </row>
    <row r="117" spans="1:15" s="1" customFormat="1" ht="14.25" customHeight="1" x14ac:dyDescent="0.25">
      <c r="A117" s="102">
        <v>367594</v>
      </c>
      <c r="B117" s="128"/>
      <c r="C117" s="104" t="s">
        <v>86</v>
      </c>
      <c r="D117" s="105" t="s">
        <v>107</v>
      </c>
      <c r="E117" s="106" t="s">
        <v>266</v>
      </c>
      <c r="F117" s="106" t="s">
        <v>67</v>
      </c>
      <c r="G117" s="107">
        <v>6990</v>
      </c>
      <c r="H117" s="469"/>
      <c r="I117" s="466">
        <f t="shared" si="4"/>
        <v>13910.1</v>
      </c>
      <c r="J117" s="107" t="s">
        <v>354</v>
      </c>
      <c r="K117" s="28">
        <v>1490856</v>
      </c>
      <c r="L117" s="124">
        <v>1344707</v>
      </c>
      <c r="M117" s="124">
        <v>1344696</v>
      </c>
      <c r="N117" s="124">
        <v>1344685</v>
      </c>
      <c r="O117" s="125">
        <v>1344711</v>
      </c>
    </row>
    <row r="118" spans="1:15" s="1" customFormat="1" ht="14.25" customHeight="1" x14ac:dyDescent="0.25">
      <c r="A118" s="102">
        <v>367501</v>
      </c>
      <c r="B118" s="128"/>
      <c r="C118" s="104" t="s">
        <v>319</v>
      </c>
      <c r="D118" s="105" t="s">
        <v>320</v>
      </c>
      <c r="E118" s="106" t="s">
        <v>266</v>
      </c>
      <c r="F118" s="106" t="s">
        <v>67</v>
      </c>
      <c r="G118" s="107">
        <v>6990</v>
      </c>
      <c r="H118" s="469"/>
      <c r="I118" s="466">
        <f t="shared" si="4"/>
        <v>13910.1</v>
      </c>
      <c r="J118" s="107" t="s">
        <v>346</v>
      </c>
      <c r="K118" s="28">
        <v>1022777</v>
      </c>
      <c r="L118" s="124">
        <v>1140785</v>
      </c>
      <c r="M118" s="124">
        <v>1140835</v>
      </c>
      <c r="N118" s="124">
        <v>1140892</v>
      </c>
      <c r="O118" s="125">
        <v>1140984</v>
      </c>
    </row>
    <row r="119" spans="1:15" s="1" customFormat="1" ht="14.25" customHeight="1" x14ac:dyDescent="0.25">
      <c r="A119" s="102">
        <v>367297</v>
      </c>
      <c r="B119" s="128"/>
      <c r="C119" s="104" t="s">
        <v>87</v>
      </c>
      <c r="D119" s="105" t="s">
        <v>108</v>
      </c>
      <c r="E119" s="106" t="s">
        <v>266</v>
      </c>
      <c r="F119" s="106" t="s">
        <v>67</v>
      </c>
      <c r="G119" s="107">
        <v>6990</v>
      </c>
      <c r="H119" s="469"/>
      <c r="I119" s="466">
        <f t="shared" si="4"/>
        <v>13910.1</v>
      </c>
      <c r="J119" s="107" t="s">
        <v>351</v>
      </c>
      <c r="K119" s="28">
        <v>1254990</v>
      </c>
      <c r="L119" s="124">
        <v>1140790</v>
      </c>
      <c r="M119" s="124">
        <v>1140840</v>
      </c>
      <c r="N119" s="124">
        <v>1140897</v>
      </c>
      <c r="O119" s="125">
        <v>1140989</v>
      </c>
    </row>
    <row r="120" spans="1:15" s="1" customFormat="1" ht="14.25" customHeight="1" x14ac:dyDescent="0.25">
      <c r="A120" s="102">
        <v>367389</v>
      </c>
      <c r="B120" s="128"/>
      <c r="C120" s="104" t="s">
        <v>88</v>
      </c>
      <c r="D120" s="105" t="s">
        <v>109</v>
      </c>
      <c r="E120" s="106" t="s">
        <v>266</v>
      </c>
      <c r="F120" s="106" t="s">
        <v>67</v>
      </c>
      <c r="G120" s="107">
        <v>6990</v>
      </c>
      <c r="H120" s="469"/>
      <c r="I120" s="466">
        <f t="shared" si="4"/>
        <v>13910.1</v>
      </c>
      <c r="J120" s="107" t="s">
        <v>353</v>
      </c>
      <c r="K120" s="28">
        <v>1254936</v>
      </c>
      <c r="L120" s="124">
        <v>1140618</v>
      </c>
      <c r="M120" s="124">
        <v>1140738</v>
      </c>
      <c r="N120" s="124">
        <v>1140875</v>
      </c>
      <c r="O120" s="125">
        <v>1140977</v>
      </c>
    </row>
    <row r="121" spans="1:15" s="1" customFormat="1" ht="14.25" customHeight="1" x14ac:dyDescent="0.25">
      <c r="A121" s="102">
        <v>367327</v>
      </c>
      <c r="B121" s="128"/>
      <c r="C121" s="104" t="s">
        <v>133</v>
      </c>
      <c r="D121" s="105" t="s">
        <v>374</v>
      </c>
      <c r="E121" s="106"/>
      <c r="F121" s="106" t="s">
        <v>67</v>
      </c>
      <c r="G121" s="107">
        <v>6990</v>
      </c>
      <c r="H121" s="469"/>
      <c r="I121" s="466">
        <f t="shared" si="4"/>
        <v>13910.1</v>
      </c>
      <c r="J121" s="107" t="s">
        <v>216</v>
      </c>
      <c r="K121" s="28">
        <v>1254906</v>
      </c>
      <c r="L121" s="124">
        <v>1140792</v>
      </c>
      <c r="M121" s="124">
        <v>1140842</v>
      </c>
      <c r="N121" s="124">
        <v>1140899</v>
      </c>
      <c r="O121" s="125">
        <v>1140991</v>
      </c>
    </row>
    <row r="122" spans="1:15" s="1" customFormat="1" ht="14.25" customHeight="1" x14ac:dyDescent="0.25">
      <c r="A122" s="366">
        <v>367419</v>
      </c>
      <c r="B122" s="374"/>
      <c r="C122" s="367" t="s">
        <v>89</v>
      </c>
      <c r="D122" s="368" t="s">
        <v>113</v>
      </c>
      <c r="E122" s="369" t="s">
        <v>266</v>
      </c>
      <c r="F122" s="369" t="s">
        <v>67</v>
      </c>
      <c r="G122" s="107">
        <v>6990</v>
      </c>
      <c r="H122" s="469"/>
      <c r="I122" s="466">
        <f t="shared" si="4"/>
        <v>13910.1</v>
      </c>
      <c r="J122" s="370" t="s">
        <v>340</v>
      </c>
      <c r="K122" s="371">
        <v>219374</v>
      </c>
      <c r="L122" s="372">
        <v>1140793</v>
      </c>
      <c r="M122" s="372">
        <v>1140843</v>
      </c>
      <c r="N122" s="372">
        <v>1140900</v>
      </c>
      <c r="O122" s="373">
        <v>1140992</v>
      </c>
    </row>
    <row r="123" spans="1:15" s="1" customFormat="1" ht="14.25" customHeight="1" x14ac:dyDescent="0.25">
      <c r="A123" s="102">
        <v>366795</v>
      </c>
      <c r="B123" s="158"/>
      <c r="C123" s="104" t="s">
        <v>494</v>
      </c>
      <c r="D123" s="105" t="s">
        <v>495</v>
      </c>
      <c r="E123" s="106"/>
      <c r="F123" s="106" t="s">
        <v>67</v>
      </c>
      <c r="G123" s="107">
        <v>6990</v>
      </c>
      <c r="H123" s="469"/>
      <c r="I123" s="466">
        <f t="shared" si="4"/>
        <v>13910.1</v>
      </c>
      <c r="J123" s="107" t="s">
        <v>497</v>
      </c>
      <c r="K123" s="28">
        <v>1022752</v>
      </c>
      <c r="L123" s="124">
        <v>1140787</v>
      </c>
      <c r="M123" s="124">
        <v>1140837</v>
      </c>
      <c r="N123" s="124">
        <v>1140894</v>
      </c>
      <c r="O123" s="125">
        <v>1140986</v>
      </c>
    </row>
    <row r="124" spans="1:15" s="1" customFormat="1" ht="14.25" customHeight="1" x14ac:dyDescent="0.25">
      <c r="A124" s="102">
        <v>366887</v>
      </c>
      <c r="B124" s="158"/>
      <c r="C124" s="104" t="s">
        <v>516</v>
      </c>
      <c r="D124" s="105" t="s">
        <v>517</v>
      </c>
      <c r="E124" s="106"/>
      <c r="F124" s="106" t="s">
        <v>67</v>
      </c>
      <c r="G124" s="107">
        <v>6990</v>
      </c>
      <c r="H124" s="469"/>
      <c r="I124" s="466">
        <f t="shared" si="4"/>
        <v>13910.1</v>
      </c>
      <c r="J124" s="107" t="s">
        <v>519</v>
      </c>
      <c r="K124" s="28">
        <v>1254937</v>
      </c>
      <c r="L124" s="124">
        <v>1140785</v>
      </c>
      <c r="M124" s="124">
        <v>1140835</v>
      </c>
      <c r="N124" s="124">
        <v>1140892</v>
      </c>
      <c r="O124" s="125">
        <v>1140984</v>
      </c>
    </row>
    <row r="125" spans="1:15" s="1" customFormat="1" ht="14.25" customHeight="1" x14ac:dyDescent="0.25">
      <c r="A125" s="102">
        <v>367266</v>
      </c>
      <c r="B125" s="158"/>
      <c r="C125" s="104" t="s">
        <v>532</v>
      </c>
      <c r="D125" s="105" t="s">
        <v>533</v>
      </c>
      <c r="E125" s="106"/>
      <c r="F125" s="106" t="s">
        <v>67</v>
      </c>
      <c r="G125" s="107">
        <v>6990</v>
      </c>
      <c r="H125" s="469"/>
      <c r="I125" s="466">
        <f t="shared" si="4"/>
        <v>13910.1</v>
      </c>
      <c r="J125" s="107" t="s">
        <v>534</v>
      </c>
      <c r="K125" s="28">
        <v>941408</v>
      </c>
      <c r="L125" s="124">
        <v>1344704</v>
      </c>
      <c r="M125" s="124">
        <v>1344692</v>
      </c>
      <c r="N125" s="124">
        <v>1344681</v>
      </c>
      <c r="O125" s="125">
        <v>1344708</v>
      </c>
    </row>
    <row r="126" spans="1:15" s="1" customFormat="1" ht="14.25" customHeight="1" x14ac:dyDescent="0.25">
      <c r="A126" s="102">
        <v>366641</v>
      </c>
      <c r="B126" s="158"/>
      <c r="C126" s="104" t="s">
        <v>535</v>
      </c>
      <c r="D126" s="105" t="s">
        <v>536</v>
      </c>
      <c r="E126" s="106"/>
      <c r="F126" s="106" t="s">
        <v>67</v>
      </c>
      <c r="G126" s="107">
        <v>6990</v>
      </c>
      <c r="H126" s="469"/>
      <c r="I126" s="466">
        <f t="shared" si="4"/>
        <v>13910.1</v>
      </c>
      <c r="J126" s="107" t="s">
        <v>358</v>
      </c>
      <c r="K126" s="28">
        <v>1046215</v>
      </c>
      <c r="L126" s="124">
        <v>1140790</v>
      </c>
      <c r="M126" s="124">
        <v>1140840</v>
      </c>
      <c r="N126" s="124">
        <v>1140897</v>
      </c>
      <c r="O126" s="125">
        <v>1140989</v>
      </c>
    </row>
    <row r="127" spans="1:15" s="1" customFormat="1" ht="14.25" customHeight="1" x14ac:dyDescent="0.25">
      <c r="A127" s="102">
        <v>367440</v>
      </c>
      <c r="B127" s="158"/>
      <c r="C127" s="104" t="s">
        <v>541</v>
      </c>
      <c r="D127" s="105" t="s">
        <v>542</v>
      </c>
      <c r="E127" s="106"/>
      <c r="F127" s="106" t="s">
        <v>67</v>
      </c>
      <c r="G127" s="107">
        <v>6990</v>
      </c>
      <c r="H127" s="469"/>
      <c r="I127" s="466">
        <f t="shared" si="4"/>
        <v>13910.1</v>
      </c>
      <c r="J127" s="107" t="s">
        <v>543</v>
      </c>
      <c r="K127" s="28">
        <v>219345</v>
      </c>
      <c r="L127" s="124">
        <v>1344707</v>
      </c>
      <c r="M127" s="124">
        <v>1344696</v>
      </c>
      <c r="N127" s="124">
        <v>1344685</v>
      </c>
      <c r="O127" s="125">
        <v>1344711</v>
      </c>
    </row>
    <row r="128" spans="1:15" s="1" customFormat="1" ht="14.25" customHeight="1" x14ac:dyDescent="0.25">
      <c r="A128" s="102">
        <v>366764</v>
      </c>
      <c r="B128" s="158"/>
      <c r="C128" s="104" t="s">
        <v>544</v>
      </c>
      <c r="D128" s="105" t="s">
        <v>545</v>
      </c>
      <c r="E128" s="106"/>
      <c r="F128" s="106" t="s">
        <v>67</v>
      </c>
      <c r="G128" s="107">
        <v>6990</v>
      </c>
      <c r="H128" s="469"/>
      <c r="I128" s="466">
        <f t="shared" si="4"/>
        <v>13910.1</v>
      </c>
      <c r="J128" s="107" t="s">
        <v>256</v>
      </c>
      <c r="K128" s="28">
        <v>219353</v>
      </c>
      <c r="L128" s="124">
        <v>1140792</v>
      </c>
      <c r="M128" s="124">
        <v>1140842</v>
      </c>
      <c r="N128" s="124">
        <v>1140899</v>
      </c>
      <c r="O128" s="125">
        <v>1140991</v>
      </c>
    </row>
    <row r="129" spans="1:15" s="1" customFormat="1" ht="14.25" customHeight="1" x14ac:dyDescent="0.25">
      <c r="A129" s="102">
        <v>367174</v>
      </c>
      <c r="B129" s="158"/>
      <c r="C129" s="104" t="s">
        <v>566</v>
      </c>
      <c r="D129" s="105" t="s">
        <v>567</v>
      </c>
      <c r="E129" s="106"/>
      <c r="F129" s="106" t="s">
        <v>67</v>
      </c>
      <c r="G129" s="107">
        <v>6990</v>
      </c>
      <c r="H129" s="469"/>
      <c r="I129" s="466">
        <f t="shared" si="4"/>
        <v>13910.1</v>
      </c>
      <c r="J129" s="107" t="s">
        <v>345</v>
      </c>
      <c r="K129" s="28">
        <v>1420823</v>
      </c>
      <c r="L129" s="124">
        <v>1140789</v>
      </c>
      <c r="M129" s="124">
        <v>1140839</v>
      </c>
      <c r="N129" s="124">
        <v>1140896</v>
      </c>
      <c r="O129" s="125">
        <v>1140988</v>
      </c>
    </row>
    <row r="130" spans="1:15" s="1" customFormat="1" ht="14.25" customHeight="1" x14ac:dyDescent="0.25">
      <c r="A130" s="102">
        <v>366672</v>
      </c>
      <c r="B130" s="158"/>
      <c r="C130" s="104" t="s">
        <v>585</v>
      </c>
      <c r="D130" s="105" t="s">
        <v>586</v>
      </c>
      <c r="E130" s="106" t="s">
        <v>266</v>
      </c>
      <c r="F130" s="106" t="s">
        <v>67</v>
      </c>
      <c r="G130" s="107">
        <v>6990</v>
      </c>
      <c r="H130" s="469"/>
      <c r="I130" s="466">
        <f t="shared" si="4"/>
        <v>13910.1</v>
      </c>
      <c r="J130" s="107" t="s">
        <v>335</v>
      </c>
      <c r="K130" s="28">
        <v>1046234</v>
      </c>
      <c r="L130" s="124">
        <v>1140784</v>
      </c>
      <c r="M130" s="124">
        <v>1140834</v>
      </c>
      <c r="N130" s="124">
        <v>1140891</v>
      </c>
      <c r="O130" s="125">
        <v>1140983</v>
      </c>
    </row>
    <row r="131" spans="1:15" s="1" customFormat="1" ht="14.25" customHeight="1" x14ac:dyDescent="0.25">
      <c r="A131" s="102">
        <v>367624</v>
      </c>
      <c r="B131" s="158"/>
      <c r="C131" s="104" t="s">
        <v>595</v>
      </c>
      <c r="D131" s="105" t="s">
        <v>596</v>
      </c>
      <c r="E131" s="106"/>
      <c r="F131" s="106" t="s">
        <v>67</v>
      </c>
      <c r="G131" s="107">
        <v>6990</v>
      </c>
      <c r="H131" s="469"/>
      <c r="I131" s="466">
        <f t="shared" si="4"/>
        <v>13910.1</v>
      </c>
      <c r="J131" s="107" t="s">
        <v>241</v>
      </c>
      <c r="K131" s="28">
        <v>941182</v>
      </c>
      <c r="L131" s="124">
        <v>1164549</v>
      </c>
      <c r="M131" s="124">
        <v>1164824</v>
      </c>
      <c r="N131" s="124">
        <v>1164826</v>
      </c>
      <c r="O131" s="125">
        <v>1164820</v>
      </c>
    </row>
    <row r="132" spans="1:15" s="1" customFormat="1" ht="14.25" customHeight="1" x14ac:dyDescent="0.25">
      <c r="A132" s="102">
        <v>367532</v>
      </c>
      <c r="B132" s="158"/>
      <c r="C132" s="104" t="s">
        <v>602</v>
      </c>
      <c r="D132" s="105" t="s">
        <v>603</v>
      </c>
      <c r="E132" s="106"/>
      <c r="F132" s="106" t="s">
        <v>67</v>
      </c>
      <c r="G132" s="107">
        <v>6990</v>
      </c>
      <c r="H132" s="469"/>
      <c r="I132" s="466">
        <f t="shared" si="4"/>
        <v>13910.1</v>
      </c>
      <c r="J132" s="107" t="s">
        <v>604</v>
      </c>
      <c r="K132" s="28">
        <v>1483163</v>
      </c>
      <c r="L132" s="124">
        <v>1140784</v>
      </c>
      <c r="M132" s="124">
        <v>1140834</v>
      </c>
      <c r="N132" s="124">
        <v>1140891</v>
      </c>
      <c r="O132" s="125">
        <v>1140983</v>
      </c>
    </row>
    <row r="133" spans="1:15" s="1" customFormat="1" ht="14.25" customHeight="1" x14ac:dyDescent="0.25">
      <c r="A133" s="102">
        <v>367563</v>
      </c>
      <c r="B133" s="158"/>
      <c r="C133" s="104" t="s">
        <v>605</v>
      </c>
      <c r="D133" s="105" t="s">
        <v>606</v>
      </c>
      <c r="E133" s="106"/>
      <c r="F133" s="106" t="s">
        <v>67</v>
      </c>
      <c r="G133" s="107">
        <v>6990</v>
      </c>
      <c r="H133" s="469"/>
      <c r="I133" s="466">
        <f t="shared" si="4"/>
        <v>13910.1</v>
      </c>
      <c r="J133" s="107" t="s">
        <v>607</v>
      </c>
      <c r="K133" s="28">
        <v>1483126</v>
      </c>
      <c r="L133" s="124">
        <v>1140792</v>
      </c>
      <c r="M133" s="124">
        <v>1140842</v>
      </c>
      <c r="N133" s="124">
        <v>1140899</v>
      </c>
      <c r="O133" s="125">
        <v>1140991</v>
      </c>
    </row>
    <row r="134" spans="1:15" s="1" customFormat="1" ht="14.25" customHeight="1" x14ac:dyDescent="0.25">
      <c r="A134" s="102">
        <v>370112</v>
      </c>
      <c r="B134" s="158"/>
      <c r="C134" s="104" t="s">
        <v>618</v>
      </c>
      <c r="D134" s="105" t="s">
        <v>619</v>
      </c>
      <c r="E134" s="106" t="s">
        <v>266</v>
      </c>
      <c r="F134" s="106" t="s">
        <v>67</v>
      </c>
      <c r="G134" s="107">
        <v>6990</v>
      </c>
      <c r="H134" s="469"/>
      <c r="I134" s="466">
        <f t="shared" si="4"/>
        <v>13910.1</v>
      </c>
      <c r="J134" s="107" t="s">
        <v>333</v>
      </c>
      <c r="K134" s="28">
        <v>1022784</v>
      </c>
      <c r="L134" s="124">
        <v>1140795</v>
      </c>
      <c r="M134" s="124">
        <v>1140845</v>
      </c>
      <c r="N134" s="124">
        <v>1140902</v>
      </c>
      <c r="O134" s="125">
        <v>1140994</v>
      </c>
    </row>
    <row r="135" spans="1:15" s="1" customFormat="1" ht="14.25" customHeight="1" thickBot="1" x14ac:dyDescent="0.3">
      <c r="A135" s="109">
        <v>367358</v>
      </c>
      <c r="B135" s="129"/>
      <c r="C135" s="111" t="s">
        <v>642</v>
      </c>
      <c r="D135" s="112" t="s">
        <v>643</v>
      </c>
      <c r="E135" s="113"/>
      <c r="F135" s="113" t="s">
        <v>67</v>
      </c>
      <c r="G135" s="107">
        <v>6990</v>
      </c>
      <c r="H135" s="470"/>
      <c r="I135" s="466">
        <f t="shared" si="4"/>
        <v>13910.1</v>
      </c>
      <c r="J135" s="114" t="s">
        <v>644</v>
      </c>
      <c r="K135" s="54">
        <v>1485249</v>
      </c>
      <c r="L135" s="126">
        <v>1140783</v>
      </c>
      <c r="M135" s="126">
        <v>1140833</v>
      </c>
      <c r="N135" s="126">
        <v>1140890</v>
      </c>
      <c r="O135" s="127">
        <v>1140982</v>
      </c>
    </row>
    <row r="136" spans="1:15" ht="15.75" customHeight="1" x14ac:dyDescent="0.25">
      <c r="A136" s="36" t="s">
        <v>35</v>
      </c>
      <c r="B136" s="29"/>
      <c r="C136" s="2"/>
      <c r="D136" s="444" t="s">
        <v>58</v>
      </c>
      <c r="E136" s="13"/>
      <c r="F136" s="13"/>
      <c r="G136" s="220"/>
      <c r="H136" s="220"/>
      <c r="I136" s="220"/>
      <c r="J136" s="3"/>
      <c r="K136" s="4"/>
      <c r="L136" s="3"/>
      <c r="M136" s="3"/>
      <c r="N136" s="3"/>
      <c r="O136" s="5"/>
    </row>
    <row r="137" spans="1:15" ht="15.75" customHeight="1" thickBot="1" x14ac:dyDescent="0.3">
      <c r="A137" s="37" t="s">
        <v>146</v>
      </c>
      <c r="B137" s="30"/>
      <c r="C137" s="7"/>
      <c r="D137" s="7"/>
      <c r="E137" s="8"/>
      <c r="F137" s="8"/>
      <c r="G137" s="221"/>
      <c r="H137" s="221"/>
      <c r="I137" s="221"/>
      <c r="J137" s="8"/>
      <c r="K137" s="9"/>
      <c r="L137" s="8"/>
      <c r="M137" s="8"/>
      <c r="N137" s="8"/>
      <c r="O137" s="10"/>
    </row>
    <row r="138" spans="1:15" ht="34.5" thickBot="1" x14ac:dyDescent="0.3">
      <c r="A138" s="407" t="s">
        <v>60</v>
      </c>
      <c r="B138" s="408" t="s">
        <v>264</v>
      </c>
      <c r="C138" s="403" t="s">
        <v>59</v>
      </c>
      <c r="D138" s="409" t="s">
        <v>267</v>
      </c>
      <c r="E138" s="409" t="s">
        <v>324</v>
      </c>
      <c r="F138" s="409" t="s">
        <v>370</v>
      </c>
      <c r="G138" s="410" t="s">
        <v>664</v>
      </c>
      <c r="H138" s="410" t="s">
        <v>665</v>
      </c>
      <c r="I138" s="410" t="s">
        <v>673</v>
      </c>
      <c r="J138" s="404" t="s">
        <v>368</v>
      </c>
      <c r="K138" s="404" t="s">
        <v>369</v>
      </c>
      <c r="L138" s="405" t="s">
        <v>1</v>
      </c>
      <c r="M138" s="405" t="s">
        <v>2</v>
      </c>
      <c r="N138" s="405" t="s">
        <v>3</v>
      </c>
      <c r="O138" s="406" t="s">
        <v>4</v>
      </c>
    </row>
    <row r="139" spans="1:15" s="1" customFormat="1" ht="15.75" customHeight="1" x14ac:dyDescent="0.25">
      <c r="A139" s="130">
        <v>369659</v>
      </c>
      <c r="B139" s="131" t="s">
        <v>419</v>
      </c>
      <c r="C139" s="132" t="s">
        <v>36</v>
      </c>
      <c r="D139" s="132" t="s">
        <v>37</v>
      </c>
      <c r="E139" s="133" t="s">
        <v>266</v>
      </c>
      <c r="F139" s="133"/>
      <c r="G139" s="66">
        <v>7790</v>
      </c>
      <c r="H139" s="463"/>
      <c r="I139" s="466">
        <f>2.53*G139</f>
        <v>19708.699999999997</v>
      </c>
      <c r="J139" s="66" t="s">
        <v>342</v>
      </c>
      <c r="K139" s="49">
        <v>1022708</v>
      </c>
      <c r="L139" s="67">
        <v>1140789</v>
      </c>
      <c r="M139" s="67">
        <v>1140839</v>
      </c>
      <c r="N139" s="67">
        <v>1140896</v>
      </c>
      <c r="O139" s="68">
        <v>1140988</v>
      </c>
    </row>
    <row r="140" spans="1:15" s="1" customFormat="1" ht="15.75" customHeight="1" x14ac:dyDescent="0.25">
      <c r="A140" s="134">
        <v>369628</v>
      </c>
      <c r="B140" s="135"/>
      <c r="C140" s="76" t="s">
        <v>117</v>
      </c>
      <c r="D140" s="76" t="s">
        <v>122</v>
      </c>
      <c r="E140" s="77" t="s">
        <v>266</v>
      </c>
      <c r="F140" s="77"/>
      <c r="G140" s="73">
        <v>7790</v>
      </c>
      <c r="H140" s="464"/>
      <c r="I140" s="466">
        <f t="shared" ref="I140:I156" si="5">2.53*G140</f>
        <v>19708.699999999997</v>
      </c>
      <c r="J140" s="73" t="s">
        <v>338</v>
      </c>
      <c r="K140" s="12">
        <v>1022707</v>
      </c>
      <c r="L140" s="74">
        <v>1140792</v>
      </c>
      <c r="M140" s="74">
        <v>1140842</v>
      </c>
      <c r="N140" s="74">
        <v>1140899</v>
      </c>
      <c r="O140" s="75">
        <v>1140991</v>
      </c>
    </row>
    <row r="141" spans="1:15" s="1" customFormat="1" ht="15.75" customHeight="1" x14ac:dyDescent="0.25">
      <c r="A141" s="134">
        <v>369680</v>
      </c>
      <c r="B141" s="135" t="s">
        <v>420</v>
      </c>
      <c r="C141" s="76" t="s">
        <v>38</v>
      </c>
      <c r="D141" s="76" t="s">
        <v>39</v>
      </c>
      <c r="E141" s="77" t="s">
        <v>266</v>
      </c>
      <c r="F141" s="77"/>
      <c r="G141" s="73">
        <v>7790</v>
      </c>
      <c r="H141" s="464"/>
      <c r="I141" s="466">
        <f t="shared" si="5"/>
        <v>19708.699999999997</v>
      </c>
      <c r="J141" s="73" t="s">
        <v>360</v>
      </c>
      <c r="K141" s="12">
        <v>1254945</v>
      </c>
      <c r="L141" s="74">
        <v>1140783</v>
      </c>
      <c r="M141" s="74">
        <v>1140833</v>
      </c>
      <c r="N141" s="74">
        <v>1140890</v>
      </c>
      <c r="O141" s="75">
        <v>1140982</v>
      </c>
    </row>
    <row r="142" spans="1:15" ht="15.75" customHeight="1" x14ac:dyDescent="0.25">
      <c r="A142" s="134">
        <v>361912</v>
      </c>
      <c r="B142" s="135"/>
      <c r="C142" s="76" t="s">
        <v>115</v>
      </c>
      <c r="D142" s="76" t="s">
        <v>375</v>
      </c>
      <c r="E142" s="77"/>
      <c r="F142" s="77"/>
      <c r="G142" s="73">
        <v>7790</v>
      </c>
      <c r="H142" s="464"/>
      <c r="I142" s="466">
        <f t="shared" si="5"/>
        <v>19708.699999999997</v>
      </c>
      <c r="J142" s="73" t="s">
        <v>331</v>
      </c>
      <c r="K142" s="12">
        <v>1254898</v>
      </c>
      <c r="L142" s="74">
        <v>1344705</v>
      </c>
      <c r="M142" s="74">
        <v>1344693</v>
      </c>
      <c r="N142" s="74">
        <v>1344682</v>
      </c>
      <c r="O142" s="75">
        <v>1344709</v>
      </c>
    </row>
    <row r="143" spans="1:15" x14ac:dyDescent="0.25">
      <c r="A143" s="136">
        <v>361974</v>
      </c>
      <c r="B143" s="137"/>
      <c r="C143" s="138" t="s">
        <v>116</v>
      </c>
      <c r="D143" s="138" t="s">
        <v>121</v>
      </c>
      <c r="E143" s="139"/>
      <c r="F143" s="139"/>
      <c r="G143" s="73">
        <v>7790</v>
      </c>
      <c r="H143" s="464"/>
      <c r="I143" s="466">
        <f t="shared" si="5"/>
        <v>19708.699999999997</v>
      </c>
      <c r="J143" s="73" t="s">
        <v>329</v>
      </c>
      <c r="K143" s="15">
        <v>1483201</v>
      </c>
      <c r="L143" s="140">
        <v>1344704</v>
      </c>
      <c r="M143" s="140">
        <v>1344692</v>
      </c>
      <c r="N143" s="140">
        <v>1344681</v>
      </c>
      <c r="O143" s="141">
        <v>1344708</v>
      </c>
    </row>
    <row r="144" spans="1:15" s="1" customFormat="1" x14ac:dyDescent="0.25">
      <c r="A144" s="136">
        <v>362124</v>
      </c>
      <c r="B144" s="137"/>
      <c r="C144" s="138" t="s">
        <v>513</v>
      </c>
      <c r="D144" s="138" t="s">
        <v>514</v>
      </c>
      <c r="E144" s="139"/>
      <c r="F144" s="139"/>
      <c r="G144" s="73">
        <v>7790</v>
      </c>
      <c r="H144" s="464"/>
      <c r="I144" s="466">
        <f t="shared" si="5"/>
        <v>19708.699999999997</v>
      </c>
      <c r="J144" s="73" t="s">
        <v>515</v>
      </c>
      <c r="K144" s="15">
        <v>1254916</v>
      </c>
      <c r="L144" s="140">
        <v>1140792</v>
      </c>
      <c r="M144" s="140">
        <v>1140842</v>
      </c>
      <c r="N144" s="140">
        <v>1140899</v>
      </c>
      <c r="O144" s="141">
        <v>1140991</v>
      </c>
    </row>
    <row r="145" spans="1:15" s="1" customFormat="1" x14ac:dyDescent="0.25">
      <c r="A145" s="136">
        <v>361943</v>
      </c>
      <c r="B145" s="137"/>
      <c r="C145" s="138" t="s">
        <v>587</v>
      </c>
      <c r="D145" s="138" t="s">
        <v>588</v>
      </c>
      <c r="E145" s="139"/>
      <c r="F145" s="139"/>
      <c r="G145" s="73">
        <v>7790</v>
      </c>
      <c r="H145" s="464"/>
      <c r="I145" s="466">
        <f t="shared" si="5"/>
        <v>19708.699999999997</v>
      </c>
      <c r="J145" s="73" t="s">
        <v>589</v>
      </c>
      <c r="K145" s="15">
        <v>1483147</v>
      </c>
      <c r="L145" s="140">
        <v>1344705</v>
      </c>
      <c r="M145" s="140">
        <v>1344693</v>
      </c>
      <c r="N145" s="140">
        <v>1344682</v>
      </c>
      <c r="O145" s="141">
        <v>1344709</v>
      </c>
    </row>
    <row r="146" spans="1:15" s="1" customFormat="1" x14ac:dyDescent="0.25">
      <c r="A146" s="136">
        <v>362032</v>
      </c>
      <c r="B146" s="137"/>
      <c r="C146" s="138" t="s">
        <v>636</v>
      </c>
      <c r="D146" s="138" t="s">
        <v>637</v>
      </c>
      <c r="E146" s="139"/>
      <c r="F146" s="139"/>
      <c r="G146" s="73">
        <v>7790</v>
      </c>
      <c r="H146" s="464"/>
      <c r="I146" s="466">
        <f t="shared" si="5"/>
        <v>19708.699999999997</v>
      </c>
      <c r="J146" s="73" t="s">
        <v>638</v>
      </c>
      <c r="K146" s="15">
        <v>269490</v>
      </c>
      <c r="L146" s="140">
        <v>1140787</v>
      </c>
      <c r="M146" s="140">
        <v>1140837</v>
      </c>
      <c r="N146" s="140">
        <v>1140894</v>
      </c>
      <c r="O146" s="141">
        <v>1140986</v>
      </c>
    </row>
    <row r="147" spans="1:15" s="1" customFormat="1" x14ac:dyDescent="0.25">
      <c r="A147" s="136">
        <v>362063</v>
      </c>
      <c r="B147" s="137"/>
      <c r="C147" s="138" t="s">
        <v>639</v>
      </c>
      <c r="D147" s="138" t="s">
        <v>640</v>
      </c>
      <c r="E147" s="139"/>
      <c r="F147" s="139"/>
      <c r="G147" s="73">
        <v>7790</v>
      </c>
      <c r="H147" s="464"/>
      <c r="I147" s="466">
        <f t="shared" si="5"/>
        <v>19708.699999999997</v>
      </c>
      <c r="J147" s="73" t="s">
        <v>641</v>
      </c>
      <c r="K147" s="15">
        <v>1262328</v>
      </c>
      <c r="L147" s="140">
        <v>1140618</v>
      </c>
      <c r="M147" s="140">
        <v>1140738</v>
      </c>
      <c r="N147" s="140">
        <v>1140875</v>
      </c>
      <c r="O147" s="141">
        <v>1140977</v>
      </c>
    </row>
    <row r="148" spans="1:15" s="1" customFormat="1" x14ac:dyDescent="0.25">
      <c r="A148" s="136">
        <v>361882</v>
      </c>
      <c r="B148" s="137"/>
      <c r="C148" s="138" t="s">
        <v>645</v>
      </c>
      <c r="D148" s="138" t="s">
        <v>646</v>
      </c>
      <c r="E148" s="139"/>
      <c r="F148" s="139"/>
      <c r="G148" s="73">
        <v>7790</v>
      </c>
      <c r="H148" s="464"/>
      <c r="I148" s="466">
        <f t="shared" si="5"/>
        <v>19708.699999999997</v>
      </c>
      <c r="J148" s="73" t="s">
        <v>241</v>
      </c>
      <c r="K148" s="15">
        <v>941182</v>
      </c>
      <c r="L148" s="140">
        <v>1164549</v>
      </c>
      <c r="M148" s="140">
        <v>1164824</v>
      </c>
      <c r="N148" s="140">
        <v>1164826</v>
      </c>
      <c r="O148" s="141">
        <v>1164820</v>
      </c>
    </row>
    <row r="149" spans="1:15" s="1" customFormat="1" x14ac:dyDescent="0.25">
      <c r="A149" s="136">
        <v>362216</v>
      </c>
      <c r="B149" s="137" t="s">
        <v>421</v>
      </c>
      <c r="C149" s="138" t="s">
        <v>40</v>
      </c>
      <c r="D149" s="138" t="s">
        <v>385</v>
      </c>
      <c r="E149" s="139" t="s">
        <v>266</v>
      </c>
      <c r="F149" s="139" t="s">
        <v>125</v>
      </c>
      <c r="G149" s="73">
        <v>8390</v>
      </c>
      <c r="H149" s="464"/>
      <c r="I149" s="466">
        <f t="shared" si="5"/>
        <v>21226.699999999997</v>
      </c>
      <c r="J149" s="73" t="s">
        <v>327</v>
      </c>
      <c r="K149" s="15">
        <v>219351</v>
      </c>
      <c r="L149" s="140">
        <v>1140792</v>
      </c>
      <c r="M149" s="140">
        <v>1140842</v>
      </c>
      <c r="N149" s="140">
        <v>1140899</v>
      </c>
      <c r="O149" s="141">
        <v>1140991</v>
      </c>
    </row>
    <row r="150" spans="1:15" s="1" customFormat="1" x14ac:dyDescent="0.25">
      <c r="A150" s="136">
        <v>362247</v>
      </c>
      <c r="B150" s="137" t="s">
        <v>422</v>
      </c>
      <c r="C150" s="138" t="s">
        <v>41</v>
      </c>
      <c r="D150" s="138" t="s">
        <v>386</v>
      </c>
      <c r="E150" s="139" t="s">
        <v>266</v>
      </c>
      <c r="F150" s="139" t="s">
        <v>125</v>
      </c>
      <c r="G150" s="73">
        <v>8390</v>
      </c>
      <c r="H150" s="464"/>
      <c r="I150" s="466">
        <f t="shared" si="5"/>
        <v>21226.699999999997</v>
      </c>
      <c r="J150" s="73" t="s">
        <v>328</v>
      </c>
      <c r="K150" s="15">
        <v>219352</v>
      </c>
      <c r="L150" s="140">
        <v>1140619</v>
      </c>
      <c r="M150" s="140">
        <v>1140739</v>
      </c>
      <c r="N150" s="140">
        <v>1140876</v>
      </c>
      <c r="O150" s="141">
        <v>1140978</v>
      </c>
    </row>
    <row r="151" spans="1:15" s="1" customFormat="1" x14ac:dyDescent="0.25">
      <c r="A151" s="136">
        <v>362186</v>
      </c>
      <c r="B151" s="137"/>
      <c r="C151" s="138" t="s">
        <v>486</v>
      </c>
      <c r="D151" s="138" t="s">
        <v>487</v>
      </c>
      <c r="E151" s="139"/>
      <c r="F151" s="139" t="s">
        <v>125</v>
      </c>
      <c r="G151" s="73">
        <v>8390</v>
      </c>
      <c r="H151" s="464"/>
      <c r="I151" s="466">
        <f t="shared" si="5"/>
        <v>21226.699999999997</v>
      </c>
      <c r="J151" s="73" t="s">
        <v>488</v>
      </c>
      <c r="K151" s="15">
        <v>1022709</v>
      </c>
      <c r="L151" s="140">
        <v>1140618</v>
      </c>
      <c r="M151" s="140">
        <v>1140738</v>
      </c>
      <c r="N151" s="140">
        <v>1140875</v>
      </c>
      <c r="O151" s="141">
        <v>1140977</v>
      </c>
    </row>
    <row r="152" spans="1:15" s="1" customFormat="1" x14ac:dyDescent="0.25">
      <c r="A152" s="136">
        <v>362155</v>
      </c>
      <c r="B152" s="137"/>
      <c r="C152" s="138" t="s">
        <v>501</v>
      </c>
      <c r="D152" s="138" t="s">
        <v>502</v>
      </c>
      <c r="E152" s="139"/>
      <c r="F152" s="139" t="s">
        <v>125</v>
      </c>
      <c r="G152" s="73">
        <v>8390</v>
      </c>
      <c r="H152" s="464"/>
      <c r="I152" s="466">
        <f t="shared" si="5"/>
        <v>21226.699999999997</v>
      </c>
      <c r="J152" s="73" t="s">
        <v>503</v>
      </c>
      <c r="K152" s="15">
        <v>269497</v>
      </c>
      <c r="L152" s="140">
        <v>1140784</v>
      </c>
      <c r="M152" s="140">
        <v>1140834</v>
      </c>
      <c r="N152" s="140">
        <v>1140891</v>
      </c>
      <c r="O152" s="141">
        <v>1140983</v>
      </c>
    </row>
    <row r="153" spans="1:15" ht="15.75" customHeight="1" x14ac:dyDescent="0.25">
      <c r="A153" s="136">
        <v>362698</v>
      </c>
      <c r="B153" s="137" t="s">
        <v>423</v>
      </c>
      <c r="C153" s="138" t="s">
        <v>42</v>
      </c>
      <c r="D153" s="138" t="s">
        <v>387</v>
      </c>
      <c r="E153" s="139" t="s">
        <v>266</v>
      </c>
      <c r="F153" s="139" t="s">
        <v>125</v>
      </c>
      <c r="G153" s="73">
        <v>8390</v>
      </c>
      <c r="H153" s="464"/>
      <c r="I153" s="466">
        <f t="shared" si="5"/>
        <v>21226.699999999997</v>
      </c>
      <c r="J153" s="73" t="s">
        <v>333</v>
      </c>
      <c r="K153" s="15">
        <v>1022784</v>
      </c>
      <c r="L153" s="140">
        <v>1140795</v>
      </c>
      <c r="M153" s="140">
        <v>1140845</v>
      </c>
      <c r="N153" s="140">
        <v>1140902</v>
      </c>
      <c r="O153" s="141">
        <v>1140994</v>
      </c>
    </row>
    <row r="154" spans="1:15" x14ac:dyDescent="0.25">
      <c r="A154" s="143">
        <v>362605</v>
      </c>
      <c r="B154" s="144"/>
      <c r="C154" s="145" t="s">
        <v>118</v>
      </c>
      <c r="D154" s="145" t="s">
        <v>123</v>
      </c>
      <c r="E154" s="146" t="s">
        <v>266</v>
      </c>
      <c r="F154" s="146" t="s">
        <v>67</v>
      </c>
      <c r="G154" s="147">
        <v>9490</v>
      </c>
      <c r="H154" s="466"/>
      <c r="I154" s="466">
        <f t="shared" si="5"/>
        <v>24009.699999999997</v>
      </c>
      <c r="J154" s="147" t="s">
        <v>332</v>
      </c>
      <c r="K154" s="35">
        <v>983916</v>
      </c>
      <c r="L154" s="148">
        <v>1140618</v>
      </c>
      <c r="M154" s="148">
        <v>1140738</v>
      </c>
      <c r="N154" s="148">
        <v>1140875</v>
      </c>
      <c r="O154" s="149">
        <v>1140977</v>
      </c>
    </row>
    <row r="155" spans="1:15" s="1" customFormat="1" x14ac:dyDescent="0.25">
      <c r="A155" s="134">
        <v>362636</v>
      </c>
      <c r="B155" s="376"/>
      <c r="C155" s="76" t="s">
        <v>597</v>
      </c>
      <c r="D155" s="76" t="s">
        <v>598</v>
      </c>
      <c r="E155" s="77"/>
      <c r="F155" s="77" t="s">
        <v>67</v>
      </c>
      <c r="G155" s="73">
        <v>9490</v>
      </c>
      <c r="H155" s="464"/>
      <c r="I155" s="466">
        <f t="shared" si="5"/>
        <v>24009.699999999997</v>
      </c>
      <c r="J155" s="73" t="s">
        <v>599</v>
      </c>
      <c r="K155" s="12">
        <v>1485314</v>
      </c>
      <c r="L155" s="74">
        <v>1140792</v>
      </c>
      <c r="M155" s="74">
        <v>1140842</v>
      </c>
      <c r="N155" s="74">
        <v>1140899</v>
      </c>
      <c r="O155" s="75">
        <v>1140991</v>
      </c>
    </row>
    <row r="156" spans="1:15" s="1" customFormat="1" ht="15.75" thickBot="1" x14ac:dyDescent="0.3">
      <c r="A156" s="142">
        <v>362575</v>
      </c>
      <c r="B156" s="377"/>
      <c r="C156" s="80" t="s">
        <v>628</v>
      </c>
      <c r="D156" s="80" t="s">
        <v>629</v>
      </c>
      <c r="E156" s="81"/>
      <c r="F156" s="81" t="s">
        <v>67</v>
      </c>
      <c r="G156" s="82">
        <v>9490</v>
      </c>
      <c r="H156" s="465"/>
      <c r="I156" s="466">
        <f t="shared" si="5"/>
        <v>24009.699999999997</v>
      </c>
      <c r="J156" s="82" t="s">
        <v>302</v>
      </c>
      <c r="K156" s="14">
        <v>1147505</v>
      </c>
      <c r="L156" s="83">
        <v>1140782</v>
      </c>
      <c r="M156" s="83">
        <v>1140832</v>
      </c>
      <c r="N156" s="83">
        <v>1140879</v>
      </c>
      <c r="O156" s="84">
        <v>1140981</v>
      </c>
    </row>
    <row r="157" spans="1:15" x14ac:dyDescent="0.25">
      <c r="A157" s="36" t="s">
        <v>47</v>
      </c>
      <c r="B157" s="29"/>
      <c r="C157" s="2"/>
      <c r="D157" s="444" t="s">
        <v>58</v>
      </c>
      <c r="E157" s="13"/>
      <c r="F157" s="13"/>
      <c r="G157" s="220"/>
      <c r="H157" s="220"/>
      <c r="I157" s="220"/>
      <c r="J157" s="3"/>
      <c r="K157" s="4"/>
      <c r="L157" s="3"/>
      <c r="M157" s="3"/>
      <c r="N157" s="3"/>
      <c r="O157" s="5"/>
    </row>
    <row r="158" spans="1:15" ht="15.75" thickBot="1" x14ac:dyDescent="0.3">
      <c r="A158" s="37" t="s">
        <v>148</v>
      </c>
      <c r="B158" s="30"/>
      <c r="C158" s="7"/>
      <c r="D158" s="7"/>
      <c r="E158" s="8"/>
      <c r="F158" s="8"/>
      <c r="G158" s="221"/>
      <c r="H158" s="221"/>
      <c r="I158" s="221"/>
      <c r="J158" s="8"/>
      <c r="K158" s="9"/>
      <c r="L158" s="8"/>
      <c r="M158" s="8"/>
      <c r="N158" s="8"/>
      <c r="O158" s="10"/>
    </row>
    <row r="159" spans="1:15" ht="34.5" thickBot="1" x14ac:dyDescent="0.3">
      <c r="A159" s="407" t="s">
        <v>60</v>
      </c>
      <c r="B159" s="408" t="s">
        <v>264</v>
      </c>
      <c r="C159" s="403" t="s">
        <v>59</v>
      </c>
      <c r="D159" s="409" t="s">
        <v>267</v>
      </c>
      <c r="E159" s="409" t="s">
        <v>324</v>
      </c>
      <c r="F159" s="409" t="s">
        <v>370</v>
      </c>
      <c r="G159" s="410" t="s">
        <v>664</v>
      </c>
      <c r="H159" s="410" t="s">
        <v>665</v>
      </c>
      <c r="I159" s="410" t="s">
        <v>673</v>
      </c>
      <c r="J159" s="404" t="s">
        <v>368</v>
      </c>
      <c r="K159" s="404" t="s">
        <v>369</v>
      </c>
      <c r="L159" s="405" t="s">
        <v>1</v>
      </c>
      <c r="M159" s="405" t="s">
        <v>2</v>
      </c>
      <c r="N159" s="405" t="s">
        <v>3</v>
      </c>
      <c r="O159" s="406" t="s">
        <v>4</v>
      </c>
    </row>
    <row r="160" spans="1:15" x14ac:dyDescent="0.25">
      <c r="A160" s="130">
        <v>363220</v>
      </c>
      <c r="B160" s="378"/>
      <c r="C160" s="132" t="s">
        <v>128</v>
      </c>
      <c r="D160" s="132" t="s">
        <v>134</v>
      </c>
      <c r="E160" s="133" t="s">
        <v>266</v>
      </c>
      <c r="F160" s="133" t="s">
        <v>67</v>
      </c>
      <c r="G160" s="66">
        <v>7790</v>
      </c>
      <c r="H160" s="463"/>
      <c r="I160" s="466">
        <f>2.54*G160</f>
        <v>19786.599999999999</v>
      </c>
      <c r="J160" s="66" t="s">
        <v>336</v>
      </c>
      <c r="K160" s="150">
        <v>1254962</v>
      </c>
      <c r="L160" s="133">
        <v>1140619</v>
      </c>
      <c r="M160" s="133">
        <v>1140739</v>
      </c>
      <c r="N160" s="133">
        <v>1140876</v>
      </c>
      <c r="O160" s="151">
        <v>1140978</v>
      </c>
    </row>
    <row r="161" spans="1:15" ht="15.75" customHeight="1" x14ac:dyDescent="0.25">
      <c r="A161" s="134">
        <v>363558</v>
      </c>
      <c r="B161" s="376" t="s">
        <v>424</v>
      </c>
      <c r="C161" s="76" t="s">
        <v>49</v>
      </c>
      <c r="D161" s="249" t="s">
        <v>395</v>
      </c>
      <c r="E161" s="77" t="s">
        <v>266</v>
      </c>
      <c r="F161" s="77" t="s">
        <v>67</v>
      </c>
      <c r="G161" s="73">
        <v>7790</v>
      </c>
      <c r="H161" s="464"/>
      <c r="I161" s="466">
        <f t="shared" ref="I161:I171" si="6">2.54*G161</f>
        <v>19786.599999999999</v>
      </c>
      <c r="J161" s="73" t="s">
        <v>340</v>
      </c>
      <c r="K161" s="152">
        <v>219374</v>
      </c>
      <c r="L161" s="77">
        <v>1140793</v>
      </c>
      <c r="M161" s="77">
        <v>1140843</v>
      </c>
      <c r="N161" s="77">
        <v>1140900</v>
      </c>
      <c r="O161" s="153">
        <v>1140992</v>
      </c>
    </row>
    <row r="162" spans="1:15" s="1" customFormat="1" ht="15.75" customHeight="1" x14ac:dyDescent="0.25">
      <c r="A162" s="134">
        <v>363251</v>
      </c>
      <c r="B162" s="376" t="s">
        <v>425</v>
      </c>
      <c r="C162" s="76" t="s">
        <v>50</v>
      </c>
      <c r="D162" s="249" t="s">
        <v>396</v>
      </c>
      <c r="E162" s="77" t="s">
        <v>266</v>
      </c>
      <c r="F162" s="77" t="s">
        <v>67</v>
      </c>
      <c r="G162" s="73">
        <v>7790</v>
      </c>
      <c r="H162" s="464"/>
      <c r="I162" s="466">
        <f t="shared" si="6"/>
        <v>19786.599999999999</v>
      </c>
      <c r="J162" s="73" t="s">
        <v>257</v>
      </c>
      <c r="K162" s="152">
        <v>1254980</v>
      </c>
      <c r="L162" s="77">
        <v>1140785</v>
      </c>
      <c r="M162" s="77">
        <v>1140835</v>
      </c>
      <c r="N162" s="77">
        <v>1140892</v>
      </c>
      <c r="O162" s="153">
        <v>1140984</v>
      </c>
    </row>
    <row r="163" spans="1:15" s="1" customFormat="1" ht="15.75" customHeight="1" x14ac:dyDescent="0.25">
      <c r="A163" s="134">
        <v>363527</v>
      </c>
      <c r="B163" s="376" t="s">
        <v>426</v>
      </c>
      <c r="C163" s="76" t="s">
        <v>48</v>
      </c>
      <c r="D163" s="76" t="s">
        <v>135</v>
      </c>
      <c r="E163" s="77" t="s">
        <v>266</v>
      </c>
      <c r="F163" s="77" t="s">
        <v>67</v>
      </c>
      <c r="G163" s="73">
        <v>7790</v>
      </c>
      <c r="H163" s="464"/>
      <c r="I163" s="466">
        <f t="shared" si="6"/>
        <v>19786.599999999999</v>
      </c>
      <c r="J163" s="73" t="s">
        <v>339</v>
      </c>
      <c r="K163" s="152">
        <v>1022763</v>
      </c>
      <c r="L163" s="77">
        <v>1140785</v>
      </c>
      <c r="M163" s="77">
        <v>1140835</v>
      </c>
      <c r="N163" s="77">
        <v>1140892</v>
      </c>
      <c r="O163" s="153">
        <v>1140984</v>
      </c>
    </row>
    <row r="164" spans="1:15" s="1" customFormat="1" ht="15.75" customHeight="1" x14ac:dyDescent="0.25">
      <c r="A164" s="134">
        <v>363497</v>
      </c>
      <c r="B164" s="376"/>
      <c r="C164" s="76" t="s">
        <v>129</v>
      </c>
      <c r="D164" s="76" t="s">
        <v>136</v>
      </c>
      <c r="E164" s="77" t="s">
        <v>266</v>
      </c>
      <c r="F164" s="77" t="s">
        <v>67</v>
      </c>
      <c r="G164" s="73">
        <v>7790</v>
      </c>
      <c r="H164" s="464"/>
      <c r="I164" s="466">
        <f t="shared" si="6"/>
        <v>19786.599999999999</v>
      </c>
      <c r="J164" s="73" t="s">
        <v>338</v>
      </c>
      <c r="K164" s="152">
        <v>1022707</v>
      </c>
      <c r="L164" s="77">
        <v>1140792</v>
      </c>
      <c r="M164" s="77">
        <v>1140842</v>
      </c>
      <c r="N164" s="77">
        <v>1140899</v>
      </c>
      <c r="O164" s="153">
        <v>1140991</v>
      </c>
    </row>
    <row r="165" spans="1:15" s="1" customFormat="1" ht="15.75" customHeight="1" x14ac:dyDescent="0.25">
      <c r="A165" s="134">
        <v>363282</v>
      </c>
      <c r="B165" s="376"/>
      <c r="C165" s="76" t="s">
        <v>130</v>
      </c>
      <c r="D165" s="76" t="s">
        <v>137</v>
      </c>
      <c r="E165" s="77" t="s">
        <v>266</v>
      </c>
      <c r="F165" s="77" t="s">
        <v>67</v>
      </c>
      <c r="G165" s="73">
        <v>7790</v>
      </c>
      <c r="H165" s="464"/>
      <c r="I165" s="466">
        <f t="shared" si="6"/>
        <v>19786.599999999999</v>
      </c>
      <c r="J165" s="73" t="s">
        <v>337</v>
      </c>
      <c r="K165" s="152">
        <v>1483098</v>
      </c>
      <c r="L165" s="77">
        <v>1140784</v>
      </c>
      <c r="M165" s="77">
        <v>1140834</v>
      </c>
      <c r="N165" s="77">
        <v>1140891</v>
      </c>
      <c r="O165" s="153">
        <v>1140983</v>
      </c>
    </row>
    <row r="166" spans="1:15" s="1" customFormat="1" ht="15.75" customHeight="1" x14ac:dyDescent="0.25">
      <c r="A166" s="134">
        <v>363312</v>
      </c>
      <c r="B166" s="376"/>
      <c r="C166" s="76" t="s">
        <v>323</v>
      </c>
      <c r="D166" s="76" t="s">
        <v>377</v>
      </c>
      <c r="E166" s="77"/>
      <c r="F166" s="77" t="s">
        <v>67</v>
      </c>
      <c r="G166" s="73">
        <v>7790</v>
      </c>
      <c r="H166" s="464"/>
      <c r="I166" s="466">
        <f t="shared" si="6"/>
        <v>19786.599999999999</v>
      </c>
      <c r="J166" s="73" t="s">
        <v>364</v>
      </c>
      <c r="K166" s="152">
        <v>1483146</v>
      </c>
      <c r="L166" s="77">
        <v>1140793</v>
      </c>
      <c r="M166" s="77">
        <v>1140843</v>
      </c>
      <c r="N166" s="77">
        <v>1140900</v>
      </c>
      <c r="O166" s="153">
        <v>1140992</v>
      </c>
    </row>
    <row r="167" spans="1:15" s="1" customFormat="1" ht="15.75" customHeight="1" x14ac:dyDescent="0.25">
      <c r="A167" s="134">
        <v>363435</v>
      </c>
      <c r="B167" s="376"/>
      <c r="C167" s="76" t="s">
        <v>131</v>
      </c>
      <c r="D167" s="76" t="s">
        <v>138</v>
      </c>
      <c r="E167" s="77" t="s">
        <v>266</v>
      </c>
      <c r="F167" s="77" t="s">
        <v>67</v>
      </c>
      <c r="G167" s="73">
        <v>7790</v>
      </c>
      <c r="H167" s="464"/>
      <c r="I167" s="466">
        <f t="shared" si="6"/>
        <v>19786.599999999999</v>
      </c>
      <c r="J167" s="73" t="s">
        <v>224</v>
      </c>
      <c r="K167" s="152">
        <v>1022755</v>
      </c>
      <c r="L167" s="77">
        <v>1140792</v>
      </c>
      <c r="M167" s="77">
        <v>1140842</v>
      </c>
      <c r="N167" s="77">
        <v>1140899</v>
      </c>
      <c r="O167" s="153">
        <v>1140991</v>
      </c>
    </row>
    <row r="168" spans="1:15" s="1" customFormat="1" ht="15.75" customHeight="1" x14ac:dyDescent="0.25">
      <c r="A168" s="134">
        <v>363466</v>
      </c>
      <c r="B168" s="376"/>
      <c r="C168" s="76" t="s">
        <v>132</v>
      </c>
      <c r="D168" s="76" t="s">
        <v>139</v>
      </c>
      <c r="E168" s="77" t="s">
        <v>266</v>
      </c>
      <c r="F168" s="77" t="s">
        <v>67</v>
      </c>
      <c r="G168" s="73">
        <v>7790</v>
      </c>
      <c r="H168" s="464"/>
      <c r="I168" s="466">
        <f t="shared" si="6"/>
        <v>19786.599999999999</v>
      </c>
      <c r="J168" s="73" t="s">
        <v>333</v>
      </c>
      <c r="K168" s="152">
        <v>1022784</v>
      </c>
      <c r="L168" s="77">
        <v>1140795</v>
      </c>
      <c r="M168" s="77">
        <v>1140845</v>
      </c>
      <c r="N168" s="77">
        <v>1140902</v>
      </c>
      <c r="O168" s="153">
        <v>1140994</v>
      </c>
    </row>
    <row r="169" spans="1:15" s="1" customFormat="1" ht="15.75" customHeight="1" x14ac:dyDescent="0.25">
      <c r="A169" s="134">
        <v>363404</v>
      </c>
      <c r="B169" s="376"/>
      <c r="C169" s="76" t="s">
        <v>133</v>
      </c>
      <c r="D169" s="76" t="s">
        <v>140</v>
      </c>
      <c r="E169" s="77" t="s">
        <v>266</v>
      </c>
      <c r="F169" s="77" t="s">
        <v>67</v>
      </c>
      <c r="G169" s="73">
        <v>7790</v>
      </c>
      <c r="H169" s="464"/>
      <c r="I169" s="466">
        <f t="shared" si="6"/>
        <v>19786.599999999999</v>
      </c>
      <c r="J169" s="73" t="s">
        <v>216</v>
      </c>
      <c r="K169" s="152">
        <v>1254906</v>
      </c>
      <c r="L169" s="77">
        <v>1140792</v>
      </c>
      <c r="M169" s="77">
        <v>1140842</v>
      </c>
      <c r="N169" s="77">
        <v>1140899</v>
      </c>
      <c r="O169" s="153">
        <v>1140991</v>
      </c>
    </row>
    <row r="170" spans="1:15" s="1" customFormat="1" ht="15.75" customHeight="1" x14ac:dyDescent="0.25">
      <c r="A170" s="134">
        <v>363343</v>
      </c>
      <c r="B170" s="376"/>
      <c r="C170" s="76" t="s">
        <v>608</v>
      </c>
      <c r="D170" s="76" t="s">
        <v>609</v>
      </c>
      <c r="E170" s="77"/>
      <c r="F170" s="77" t="s">
        <v>67</v>
      </c>
      <c r="G170" s="73">
        <v>7790</v>
      </c>
      <c r="H170" s="464"/>
      <c r="I170" s="466">
        <f t="shared" si="6"/>
        <v>19786.599999999999</v>
      </c>
      <c r="J170" s="73" t="s">
        <v>610</v>
      </c>
      <c r="K170" s="152">
        <v>1483172</v>
      </c>
      <c r="L170" s="77">
        <v>1140782</v>
      </c>
      <c r="M170" s="77">
        <v>1140832</v>
      </c>
      <c r="N170" s="77">
        <v>1140879</v>
      </c>
      <c r="O170" s="153">
        <v>1140981</v>
      </c>
    </row>
    <row r="171" spans="1:15" s="1" customFormat="1" ht="15.75" customHeight="1" thickBot="1" x14ac:dyDescent="0.3">
      <c r="A171" s="142">
        <v>363374</v>
      </c>
      <c r="B171" s="377"/>
      <c r="C171" s="80" t="s">
        <v>611</v>
      </c>
      <c r="D171" s="80" t="s">
        <v>612</v>
      </c>
      <c r="E171" s="81" t="s">
        <v>266</v>
      </c>
      <c r="F171" s="81" t="s">
        <v>67</v>
      </c>
      <c r="G171" s="73">
        <v>7790</v>
      </c>
      <c r="H171" s="464"/>
      <c r="I171" s="466">
        <f t="shared" si="6"/>
        <v>19786.599999999999</v>
      </c>
      <c r="J171" s="82" t="s">
        <v>613</v>
      </c>
      <c r="K171" s="154">
        <v>1483190</v>
      </c>
      <c r="L171" s="81">
        <v>1502699</v>
      </c>
      <c r="M171" s="81">
        <v>1502812</v>
      </c>
      <c r="N171" s="81">
        <v>1502787</v>
      </c>
      <c r="O171" s="155">
        <v>1502759</v>
      </c>
    </row>
    <row r="172" spans="1:15" s="1" customFormat="1" x14ac:dyDescent="0.25">
      <c r="A172" s="36" t="s">
        <v>270</v>
      </c>
      <c r="B172" s="29"/>
      <c r="C172" s="2"/>
      <c r="D172" s="444" t="s">
        <v>58</v>
      </c>
      <c r="E172" s="13"/>
      <c r="F172" s="13"/>
      <c r="G172" s="220"/>
      <c r="H172" s="220"/>
      <c r="I172" s="220"/>
      <c r="J172" s="3"/>
      <c r="K172" s="4"/>
      <c r="L172" s="13"/>
      <c r="M172" s="13"/>
      <c r="N172" s="13"/>
      <c r="O172" s="382"/>
    </row>
    <row r="173" spans="1:15" s="1" customFormat="1" ht="15.75" thickBot="1" x14ac:dyDescent="0.3">
      <c r="A173" s="37" t="s">
        <v>371</v>
      </c>
      <c r="B173" s="30"/>
      <c r="C173" s="7"/>
      <c r="D173" s="7"/>
      <c r="E173" s="8"/>
      <c r="F173" s="8"/>
      <c r="G173" s="221"/>
      <c r="H173" s="221"/>
      <c r="I173" s="221"/>
      <c r="J173" s="8"/>
      <c r="K173" s="9"/>
      <c r="L173" s="8"/>
      <c r="M173" s="8"/>
      <c r="N173" s="8"/>
      <c r="O173" s="10"/>
    </row>
    <row r="174" spans="1:15" s="1" customFormat="1" ht="40.5" thickBot="1" x14ac:dyDescent="0.3">
      <c r="A174" s="41" t="s">
        <v>60</v>
      </c>
      <c r="B174" s="48" t="s">
        <v>264</v>
      </c>
      <c r="C174" s="42" t="s">
        <v>59</v>
      </c>
      <c r="D174" s="43" t="s">
        <v>267</v>
      </c>
      <c r="E174" s="43" t="s">
        <v>324</v>
      </c>
      <c r="F174" s="43" t="s">
        <v>370</v>
      </c>
      <c r="G174" s="44" t="s">
        <v>265</v>
      </c>
      <c r="H174" s="44" t="s">
        <v>663</v>
      </c>
      <c r="I174" s="410" t="s">
        <v>673</v>
      </c>
      <c r="J174" s="45" t="s">
        <v>368</v>
      </c>
      <c r="K174" s="45" t="s">
        <v>369</v>
      </c>
      <c r="L174" s="42" t="s">
        <v>1</v>
      </c>
      <c r="M174" s="42" t="s">
        <v>2</v>
      </c>
      <c r="N174" s="42" t="s">
        <v>3</v>
      </c>
      <c r="O174" s="46" t="s">
        <v>4</v>
      </c>
    </row>
    <row r="175" spans="1:15" s="1" customFormat="1" x14ac:dyDescent="0.25">
      <c r="A175" s="102">
        <v>364609</v>
      </c>
      <c r="B175" s="258" t="s">
        <v>440</v>
      </c>
      <c r="C175" s="104" t="s">
        <v>45</v>
      </c>
      <c r="D175" s="105" t="s">
        <v>127</v>
      </c>
      <c r="E175" s="106"/>
      <c r="F175" s="106"/>
      <c r="G175" s="107">
        <v>7190</v>
      </c>
      <c r="H175" s="469"/>
      <c r="I175" s="469">
        <f>G175*1.99</f>
        <v>14308.1</v>
      </c>
      <c r="J175" s="107" t="s">
        <v>335</v>
      </c>
      <c r="K175" s="28">
        <v>1046234</v>
      </c>
      <c r="L175" s="124">
        <v>1140784</v>
      </c>
      <c r="M175" s="124">
        <v>1140834</v>
      </c>
      <c r="N175" s="124">
        <v>1140891</v>
      </c>
      <c r="O175" s="125">
        <v>1140983</v>
      </c>
    </row>
    <row r="176" spans="1:15" s="1" customFormat="1" ht="15.75" thickBot="1" x14ac:dyDescent="0.3">
      <c r="A176" s="102">
        <v>364395</v>
      </c>
      <c r="B176" s="258" t="s">
        <v>438</v>
      </c>
      <c r="C176" s="104" t="s">
        <v>46</v>
      </c>
      <c r="D176" s="105" t="s">
        <v>98</v>
      </c>
      <c r="E176" s="106"/>
      <c r="F176" s="106"/>
      <c r="G176" s="107">
        <v>7190</v>
      </c>
      <c r="H176" s="469"/>
      <c r="I176" s="469">
        <f>G176*1.99</f>
        <v>14308.1</v>
      </c>
      <c r="J176" s="107" t="s">
        <v>349</v>
      </c>
      <c r="K176" s="28">
        <v>1254908</v>
      </c>
      <c r="L176" s="124">
        <v>1344680</v>
      </c>
      <c r="M176" s="124">
        <v>1344695</v>
      </c>
      <c r="N176" s="124">
        <v>1344684</v>
      </c>
      <c r="O176" s="125">
        <v>1344710</v>
      </c>
    </row>
    <row r="177" spans="1:15" s="1" customFormat="1" x14ac:dyDescent="0.25">
      <c r="A177" s="36" t="s">
        <v>270</v>
      </c>
      <c r="B177" s="29"/>
      <c r="C177" s="2"/>
      <c r="D177" s="444" t="s">
        <v>58</v>
      </c>
      <c r="E177" s="13"/>
      <c r="F177" s="13"/>
      <c r="G177" s="220"/>
      <c r="H177" s="220"/>
      <c r="I177" s="220"/>
      <c r="J177" s="3"/>
      <c r="K177" s="4"/>
      <c r="L177" s="13"/>
      <c r="M177" s="13"/>
      <c r="N177" s="13"/>
      <c r="O177" s="382"/>
    </row>
    <row r="178" spans="1:15" s="1" customFormat="1" ht="15.75" thickBot="1" x14ac:dyDescent="0.3">
      <c r="A178" s="37" t="s">
        <v>371</v>
      </c>
      <c r="B178" s="30"/>
      <c r="C178" s="7"/>
      <c r="D178" s="7"/>
      <c r="E178" s="8"/>
      <c r="F178" s="8"/>
      <c r="G178" s="221"/>
      <c r="H178" s="221"/>
      <c r="I178" s="221"/>
      <c r="J178" s="8"/>
      <c r="K178" s="9"/>
      <c r="L178" s="8"/>
      <c r="M178" s="8"/>
      <c r="N178" s="8"/>
      <c r="O178" s="10"/>
    </row>
    <row r="179" spans="1:15" s="1" customFormat="1" ht="34.5" thickBot="1" x14ac:dyDescent="0.3">
      <c r="A179" s="407" t="s">
        <v>60</v>
      </c>
      <c r="B179" s="408" t="s">
        <v>264</v>
      </c>
      <c r="C179" s="403" t="s">
        <v>59</v>
      </c>
      <c r="D179" s="409" t="s">
        <v>267</v>
      </c>
      <c r="E179" s="409" t="s">
        <v>324</v>
      </c>
      <c r="F179" s="409" t="s">
        <v>370</v>
      </c>
      <c r="G179" s="410" t="s">
        <v>664</v>
      </c>
      <c r="H179" s="410" t="s">
        <v>665</v>
      </c>
      <c r="I179" s="410" t="s">
        <v>673</v>
      </c>
      <c r="J179" s="404" t="s">
        <v>368</v>
      </c>
      <c r="K179" s="404" t="s">
        <v>369</v>
      </c>
      <c r="L179" s="405" t="s">
        <v>1</v>
      </c>
      <c r="M179" s="405" t="s">
        <v>2</v>
      </c>
      <c r="N179" s="405" t="s">
        <v>3</v>
      </c>
      <c r="O179" s="406" t="s">
        <v>4</v>
      </c>
    </row>
    <row r="180" spans="1:15" s="1" customFormat="1" x14ac:dyDescent="0.25">
      <c r="A180" s="102">
        <v>364579</v>
      </c>
      <c r="B180" s="158"/>
      <c r="C180" s="104" t="s">
        <v>77</v>
      </c>
      <c r="D180" s="105" t="s">
        <v>78</v>
      </c>
      <c r="E180" s="106"/>
      <c r="F180" s="106"/>
      <c r="G180" s="107">
        <v>7190</v>
      </c>
      <c r="H180" s="469"/>
      <c r="I180" s="469">
        <f>G180*1.99</f>
        <v>14308.1</v>
      </c>
      <c r="J180" s="107" t="s">
        <v>340</v>
      </c>
      <c r="K180" s="28">
        <v>219374</v>
      </c>
      <c r="L180" s="124">
        <v>1140793</v>
      </c>
      <c r="M180" s="124">
        <v>1140843</v>
      </c>
      <c r="N180" s="124">
        <v>1140900</v>
      </c>
      <c r="O180" s="125">
        <v>1140992</v>
      </c>
    </row>
    <row r="181" spans="1:15" s="1" customFormat="1" x14ac:dyDescent="0.25">
      <c r="A181" s="102">
        <v>364487</v>
      </c>
      <c r="B181" s="158"/>
      <c r="C181" s="104" t="s">
        <v>89</v>
      </c>
      <c r="D181" s="105" t="s">
        <v>113</v>
      </c>
      <c r="E181" s="106"/>
      <c r="F181" s="106"/>
      <c r="G181" s="107">
        <v>7190</v>
      </c>
      <c r="H181" s="469"/>
      <c r="I181" s="469">
        <f t="shared" ref="I181:I190" si="7">G181*1.99</f>
        <v>14308.1</v>
      </c>
      <c r="J181" s="107" t="s">
        <v>340</v>
      </c>
      <c r="K181" s="28">
        <v>219374</v>
      </c>
      <c r="L181" s="124">
        <v>1140793</v>
      </c>
      <c r="M181" s="124">
        <v>1140843</v>
      </c>
      <c r="N181" s="124">
        <v>1140900</v>
      </c>
      <c r="O181" s="125">
        <v>1140992</v>
      </c>
    </row>
    <row r="182" spans="1:15" s="1" customFormat="1" x14ac:dyDescent="0.25">
      <c r="A182" s="102">
        <v>364661</v>
      </c>
      <c r="B182" s="158"/>
      <c r="C182" s="104" t="s">
        <v>489</v>
      </c>
      <c r="D182" s="105" t="s">
        <v>490</v>
      </c>
      <c r="E182" s="106"/>
      <c r="F182" s="106"/>
      <c r="G182" s="107">
        <v>7190</v>
      </c>
      <c r="H182" s="469"/>
      <c r="I182" s="469">
        <f t="shared" si="7"/>
        <v>14308.1</v>
      </c>
      <c r="J182" s="28" t="s">
        <v>338</v>
      </c>
      <c r="K182" s="283">
        <v>1022707</v>
      </c>
      <c r="L182" s="124">
        <v>1140792</v>
      </c>
      <c r="M182" s="124">
        <v>1140842</v>
      </c>
      <c r="N182" s="124">
        <v>1140899</v>
      </c>
      <c r="O182" s="375">
        <v>1140991</v>
      </c>
    </row>
    <row r="183" spans="1:15" s="1" customFormat="1" x14ac:dyDescent="0.25">
      <c r="A183" s="102">
        <v>364319</v>
      </c>
      <c r="B183" s="258" t="s">
        <v>452</v>
      </c>
      <c r="C183" s="104" t="s">
        <v>23</v>
      </c>
      <c r="D183" s="105" t="s">
        <v>141</v>
      </c>
      <c r="E183" s="106"/>
      <c r="F183" s="106" t="s">
        <v>67</v>
      </c>
      <c r="G183" s="107">
        <v>8190</v>
      </c>
      <c r="H183" s="469"/>
      <c r="I183" s="469">
        <f t="shared" si="7"/>
        <v>16298.1</v>
      </c>
      <c r="J183" s="107" t="s">
        <v>339</v>
      </c>
      <c r="K183" s="28">
        <v>1022763</v>
      </c>
      <c r="L183" s="124">
        <v>1140785</v>
      </c>
      <c r="M183" s="124">
        <v>1140835</v>
      </c>
      <c r="N183" s="124">
        <v>1140892</v>
      </c>
      <c r="O183" s="125">
        <v>1140984</v>
      </c>
    </row>
    <row r="184" spans="1:15" s="1" customFormat="1" x14ac:dyDescent="0.25">
      <c r="A184" s="102">
        <v>364289</v>
      </c>
      <c r="B184" s="258" t="s">
        <v>443</v>
      </c>
      <c r="C184" s="104" t="s">
        <v>24</v>
      </c>
      <c r="D184" s="105" t="s">
        <v>268</v>
      </c>
      <c r="E184" s="106"/>
      <c r="F184" s="106" t="s">
        <v>67</v>
      </c>
      <c r="G184" s="107">
        <v>8190</v>
      </c>
      <c r="H184" s="469"/>
      <c r="I184" s="469">
        <f t="shared" si="7"/>
        <v>16298.1</v>
      </c>
      <c r="J184" s="107" t="s">
        <v>357</v>
      </c>
      <c r="K184" s="28">
        <v>219369</v>
      </c>
      <c r="L184" s="124">
        <v>1140795</v>
      </c>
      <c r="M184" s="124">
        <v>1140845</v>
      </c>
      <c r="N184" s="124">
        <v>1140902</v>
      </c>
      <c r="O184" s="125">
        <v>1140994</v>
      </c>
    </row>
    <row r="185" spans="1:15" s="1" customFormat="1" x14ac:dyDescent="0.25">
      <c r="A185" s="102">
        <v>364258</v>
      </c>
      <c r="B185" s="258" t="s">
        <v>437</v>
      </c>
      <c r="C185" s="104" t="s">
        <v>16</v>
      </c>
      <c r="D185" s="105" t="s">
        <v>72</v>
      </c>
      <c r="E185" s="106"/>
      <c r="F185" s="106" t="s">
        <v>67</v>
      </c>
      <c r="G185" s="107">
        <v>8190</v>
      </c>
      <c r="H185" s="469"/>
      <c r="I185" s="469">
        <f t="shared" si="7"/>
        <v>16298.1</v>
      </c>
      <c r="J185" s="107" t="s">
        <v>325</v>
      </c>
      <c r="K185" s="28">
        <v>1022765</v>
      </c>
      <c r="L185" s="124">
        <v>1140783</v>
      </c>
      <c r="M185" s="124">
        <v>1140833</v>
      </c>
      <c r="N185" s="124">
        <v>1140890</v>
      </c>
      <c r="O185" s="125">
        <v>1140982</v>
      </c>
    </row>
    <row r="186" spans="1:15" s="1" customFormat="1" x14ac:dyDescent="0.25">
      <c r="A186" s="102">
        <v>364227</v>
      </c>
      <c r="B186" s="258" t="s">
        <v>451</v>
      </c>
      <c r="C186" s="104" t="s">
        <v>25</v>
      </c>
      <c r="D186" s="105" t="s">
        <v>26</v>
      </c>
      <c r="E186" s="106"/>
      <c r="F186" s="106" t="s">
        <v>67</v>
      </c>
      <c r="G186" s="107">
        <v>8190</v>
      </c>
      <c r="H186" s="469"/>
      <c r="I186" s="469">
        <f t="shared" si="7"/>
        <v>16298.1</v>
      </c>
      <c r="J186" s="107" t="s">
        <v>356</v>
      </c>
      <c r="K186" s="28">
        <v>1022767</v>
      </c>
      <c r="L186" s="124">
        <v>1140784</v>
      </c>
      <c r="M186" s="124">
        <v>1140834</v>
      </c>
      <c r="N186" s="124">
        <v>1140891</v>
      </c>
      <c r="O186" s="125">
        <v>1140983</v>
      </c>
    </row>
    <row r="187" spans="1:15" s="1" customFormat="1" x14ac:dyDescent="0.25">
      <c r="A187" s="102">
        <v>364135</v>
      </c>
      <c r="B187" s="258" t="s">
        <v>438</v>
      </c>
      <c r="C187" s="104" t="s">
        <v>46</v>
      </c>
      <c r="D187" s="105" t="s">
        <v>98</v>
      </c>
      <c r="E187" s="106"/>
      <c r="F187" s="106" t="s">
        <v>67</v>
      </c>
      <c r="G187" s="107">
        <v>8190</v>
      </c>
      <c r="H187" s="469"/>
      <c r="I187" s="469">
        <f t="shared" si="7"/>
        <v>16298.1</v>
      </c>
      <c r="J187" s="107" t="s">
        <v>349</v>
      </c>
      <c r="K187" s="28">
        <v>1254908</v>
      </c>
      <c r="L187" s="124">
        <v>1344680</v>
      </c>
      <c r="M187" s="124">
        <v>1344695</v>
      </c>
      <c r="N187" s="124">
        <v>1344684</v>
      </c>
      <c r="O187" s="125">
        <v>1344710</v>
      </c>
    </row>
    <row r="188" spans="1:15" s="1" customFormat="1" x14ac:dyDescent="0.25">
      <c r="A188" s="102">
        <v>363978</v>
      </c>
      <c r="B188" s="158"/>
      <c r="C188" s="104" t="s">
        <v>562</v>
      </c>
      <c r="D188" s="105" t="s">
        <v>563</v>
      </c>
      <c r="E188" s="106"/>
      <c r="F188" s="106" t="s">
        <v>67</v>
      </c>
      <c r="G188" s="107">
        <v>8190</v>
      </c>
      <c r="H188" s="469"/>
      <c r="I188" s="469">
        <f t="shared" si="7"/>
        <v>16298.1</v>
      </c>
      <c r="J188" s="107" t="s">
        <v>361</v>
      </c>
      <c r="K188" s="28">
        <v>1022757</v>
      </c>
      <c r="L188" s="124">
        <v>1140792</v>
      </c>
      <c r="M188" s="124">
        <v>1140842</v>
      </c>
      <c r="N188" s="124">
        <v>1140899</v>
      </c>
      <c r="O188" s="125">
        <v>1140991</v>
      </c>
    </row>
    <row r="189" spans="1:15" s="1" customFormat="1" x14ac:dyDescent="0.25">
      <c r="A189" s="102">
        <v>364074</v>
      </c>
      <c r="B189" s="158"/>
      <c r="C189" s="104" t="s">
        <v>618</v>
      </c>
      <c r="D189" s="105" t="s">
        <v>619</v>
      </c>
      <c r="E189" s="106"/>
      <c r="F189" s="106" t="s">
        <v>67</v>
      </c>
      <c r="G189" s="107">
        <v>8190</v>
      </c>
      <c r="H189" s="469"/>
      <c r="I189" s="469">
        <f t="shared" si="7"/>
        <v>16298.1</v>
      </c>
      <c r="J189" s="107" t="s">
        <v>240</v>
      </c>
      <c r="K189" s="28">
        <v>1262289</v>
      </c>
      <c r="L189" s="124">
        <v>1140795</v>
      </c>
      <c r="M189" s="124">
        <v>1140845</v>
      </c>
      <c r="N189" s="124">
        <v>1140902</v>
      </c>
      <c r="O189" s="125">
        <v>1140994</v>
      </c>
    </row>
    <row r="190" spans="1:15" s="1" customFormat="1" ht="15.75" thickBot="1" x14ac:dyDescent="0.3">
      <c r="A190" s="109">
        <v>364036</v>
      </c>
      <c r="B190" s="129"/>
      <c r="C190" s="111" t="s">
        <v>630</v>
      </c>
      <c r="D190" s="112" t="s">
        <v>631</v>
      </c>
      <c r="E190" s="113"/>
      <c r="F190" s="113" t="s">
        <v>67</v>
      </c>
      <c r="G190" s="114">
        <v>8190</v>
      </c>
      <c r="H190" s="470"/>
      <c r="I190" s="469">
        <f t="shared" si="7"/>
        <v>16298.1</v>
      </c>
      <c r="J190" s="114" t="s">
        <v>352</v>
      </c>
      <c r="K190" s="54">
        <v>1264401</v>
      </c>
      <c r="L190" s="126">
        <v>1140788</v>
      </c>
      <c r="M190" s="126">
        <v>1140838</v>
      </c>
      <c r="N190" s="126">
        <v>1140895</v>
      </c>
      <c r="O190" s="127">
        <v>1140987</v>
      </c>
    </row>
    <row r="191" spans="1:15" s="1" customFormat="1" x14ac:dyDescent="0.25">
      <c r="A191" s="36" t="s">
        <v>271</v>
      </c>
      <c r="B191" s="29"/>
      <c r="C191" s="2"/>
      <c r="D191" s="444" t="s">
        <v>58</v>
      </c>
      <c r="E191" s="13"/>
      <c r="F191" s="13"/>
      <c r="G191" s="220"/>
      <c r="H191" s="220"/>
      <c r="I191" s="220"/>
      <c r="J191" s="3"/>
      <c r="K191" s="4"/>
      <c r="L191" s="13"/>
      <c r="M191" s="13"/>
      <c r="N191" s="13"/>
      <c r="O191" s="382"/>
    </row>
    <row r="192" spans="1:15" s="1" customFormat="1" ht="15.75" thickBot="1" x14ac:dyDescent="0.3">
      <c r="A192" s="37" t="s">
        <v>471</v>
      </c>
      <c r="B192" s="30"/>
      <c r="C192" s="7"/>
      <c r="D192" s="7"/>
      <c r="E192" s="8"/>
      <c r="F192" s="8"/>
      <c r="G192" s="221"/>
      <c r="H192" s="221"/>
      <c r="I192" s="221"/>
      <c r="J192" s="8"/>
      <c r="K192" s="9"/>
      <c r="L192" s="8"/>
      <c r="M192" s="8"/>
      <c r="N192" s="8"/>
      <c r="O192" s="10"/>
    </row>
    <row r="193" spans="1:15" s="1" customFormat="1" ht="34.5" thickBot="1" x14ac:dyDescent="0.3">
      <c r="A193" s="407" t="s">
        <v>60</v>
      </c>
      <c r="B193" s="408" t="s">
        <v>264</v>
      </c>
      <c r="C193" s="403" t="s">
        <v>59</v>
      </c>
      <c r="D193" s="409" t="s">
        <v>267</v>
      </c>
      <c r="E193" s="409" t="s">
        <v>324</v>
      </c>
      <c r="F193" s="409" t="s">
        <v>370</v>
      </c>
      <c r="G193" s="410" t="s">
        <v>664</v>
      </c>
      <c r="H193" s="410" t="s">
        <v>665</v>
      </c>
      <c r="I193" s="410"/>
      <c r="J193" s="404" t="s">
        <v>368</v>
      </c>
      <c r="K193" s="404" t="s">
        <v>369</v>
      </c>
      <c r="L193" s="405" t="s">
        <v>1</v>
      </c>
      <c r="M193" s="405" t="s">
        <v>2</v>
      </c>
      <c r="N193" s="405" t="s">
        <v>3</v>
      </c>
      <c r="O193" s="406" t="s">
        <v>4</v>
      </c>
    </row>
    <row r="194" spans="1:15" s="11" customFormat="1" x14ac:dyDescent="0.25">
      <c r="A194" s="159">
        <v>363787</v>
      </c>
      <c r="B194" s="260" t="s">
        <v>454</v>
      </c>
      <c r="C194" s="160" t="s">
        <v>28</v>
      </c>
      <c r="D194" s="160" t="s">
        <v>94</v>
      </c>
      <c r="E194" s="118"/>
      <c r="F194" s="118" t="s">
        <v>67</v>
      </c>
      <c r="G194" s="66">
        <v>9290</v>
      </c>
      <c r="H194" s="463"/>
      <c r="I194" s="469">
        <f t="shared" ref="I194:I199" si="8">G194*1.75</f>
        <v>16257.5</v>
      </c>
      <c r="J194" s="66" t="s">
        <v>346</v>
      </c>
      <c r="K194" s="161">
        <v>1022777</v>
      </c>
      <c r="L194" s="118">
        <v>1140785</v>
      </c>
      <c r="M194" s="118">
        <v>1140835</v>
      </c>
      <c r="N194" s="118">
        <v>1140892</v>
      </c>
      <c r="O194" s="162">
        <v>1140984</v>
      </c>
    </row>
    <row r="195" spans="1:15" s="11" customFormat="1" x14ac:dyDescent="0.25">
      <c r="A195" s="136">
        <v>363848</v>
      </c>
      <c r="B195" s="261" t="s">
        <v>437</v>
      </c>
      <c r="C195" s="138" t="s">
        <v>16</v>
      </c>
      <c r="D195" s="138" t="s">
        <v>72</v>
      </c>
      <c r="E195" s="139"/>
      <c r="F195" s="139" t="s">
        <v>67</v>
      </c>
      <c r="G195" s="73">
        <v>9290</v>
      </c>
      <c r="H195" s="464"/>
      <c r="I195" s="469">
        <f t="shared" si="8"/>
        <v>16257.5</v>
      </c>
      <c r="J195" s="73" t="s">
        <v>325</v>
      </c>
      <c r="K195" s="163">
        <v>1022765</v>
      </c>
      <c r="L195" s="139">
        <v>1140783</v>
      </c>
      <c r="M195" s="139">
        <v>1140833</v>
      </c>
      <c r="N195" s="139">
        <v>1140890</v>
      </c>
      <c r="O195" s="164">
        <v>1140982</v>
      </c>
    </row>
    <row r="196" spans="1:15" s="11" customFormat="1" x14ac:dyDescent="0.25">
      <c r="A196" s="136">
        <v>363817</v>
      </c>
      <c r="B196" s="261" t="s">
        <v>453</v>
      </c>
      <c r="C196" s="138" t="s">
        <v>321</v>
      </c>
      <c r="D196" s="138" t="s">
        <v>322</v>
      </c>
      <c r="E196" s="139"/>
      <c r="F196" s="139" t="s">
        <v>67</v>
      </c>
      <c r="G196" s="73">
        <v>9290</v>
      </c>
      <c r="H196" s="464"/>
      <c r="I196" s="469">
        <f t="shared" si="8"/>
        <v>16257.5</v>
      </c>
      <c r="J196" s="73" t="s">
        <v>259</v>
      </c>
      <c r="K196" s="163">
        <v>1254943</v>
      </c>
      <c r="L196" s="139">
        <v>1140795</v>
      </c>
      <c r="M196" s="139">
        <v>1140845</v>
      </c>
      <c r="N196" s="139">
        <v>1140902</v>
      </c>
      <c r="O196" s="164">
        <v>1140994</v>
      </c>
    </row>
    <row r="197" spans="1:15" s="11" customFormat="1" x14ac:dyDescent="0.25">
      <c r="A197" s="353">
        <v>363909</v>
      </c>
      <c r="B197" s="354"/>
      <c r="C197" s="354" t="s">
        <v>129</v>
      </c>
      <c r="D197" s="354" t="s">
        <v>136</v>
      </c>
      <c r="E197" s="355"/>
      <c r="F197" s="355" t="s">
        <v>67</v>
      </c>
      <c r="G197" s="73">
        <v>9290</v>
      </c>
      <c r="H197" s="466"/>
      <c r="I197" s="469">
        <f t="shared" si="8"/>
        <v>16257.5</v>
      </c>
      <c r="J197" s="147" t="s">
        <v>338</v>
      </c>
      <c r="K197" s="356">
        <v>1022707</v>
      </c>
      <c r="L197" s="355">
        <v>1140792</v>
      </c>
      <c r="M197" s="355">
        <v>1140842</v>
      </c>
      <c r="N197" s="355">
        <v>1140899</v>
      </c>
      <c r="O197" s="357">
        <v>1140991</v>
      </c>
    </row>
    <row r="198" spans="1:15" s="11" customFormat="1" x14ac:dyDescent="0.25">
      <c r="A198" s="136">
        <v>363879</v>
      </c>
      <c r="B198" s="138"/>
      <c r="C198" s="138" t="s">
        <v>494</v>
      </c>
      <c r="D198" s="138" t="s">
        <v>495</v>
      </c>
      <c r="E198" s="139"/>
      <c r="F198" s="73" t="s">
        <v>67</v>
      </c>
      <c r="G198" s="73">
        <v>9290</v>
      </c>
      <c r="H198" s="464"/>
      <c r="I198" s="469">
        <f t="shared" si="8"/>
        <v>16257.5</v>
      </c>
      <c r="J198" s="163" t="s">
        <v>497</v>
      </c>
      <c r="K198" s="139">
        <v>1022752</v>
      </c>
      <c r="L198" s="139">
        <v>1140787</v>
      </c>
      <c r="M198" s="139">
        <v>1140837</v>
      </c>
      <c r="N198" s="139">
        <v>1140894</v>
      </c>
      <c r="O198" s="358">
        <v>1140986</v>
      </c>
    </row>
    <row r="199" spans="1:15" s="11" customFormat="1" ht="15.75" thickBot="1" x14ac:dyDescent="0.3">
      <c r="A199" s="165">
        <v>361622</v>
      </c>
      <c r="B199" s="166"/>
      <c r="C199" s="166" t="s">
        <v>562</v>
      </c>
      <c r="D199" s="166" t="s">
        <v>563</v>
      </c>
      <c r="E199" s="167"/>
      <c r="F199" s="82" t="s">
        <v>67</v>
      </c>
      <c r="G199" s="73">
        <v>9290</v>
      </c>
      <c r="H199" s="465"/>
      <c r="I199" s="469">
        <f t="shared" si="8"/>
        <v>16257.5</v>
      </c>
      <c r="J199" s="168" t="s">
        <v>361</v>
      </c>
      <c r="K199" s="167">
        <v>1022757</v>
      </c>
      <c r="L199" s="167">
        <v>1140792</v>
      </c>
      <c r="M199" s="167">
        <v>1140842</v>
      </c>
      <c r="N199" s="167">
        <v>1140899</v>
      </c>
      <c r="O199" s="359">
        <v>1140991</v>
      </c>
    </row>
    <row r="200" spans="1:15" s="1" customFormat="1" x14ac:dyDescent="0.25">
      <c r="A200" s="36" t="s">
        <v>272</v>
      </c>
      <c r="B200" s="29"/>
      <c r="C200" s="2"/>
      <c r="D200" s="444" t="s">
        <v>58</v>
      </c>
      <c r="E200" s="13"/>
      <c r="F200" s="13"/>
      <c r="G200" s="220"/>
      <c r="H200" s="220"/>
      <c r="I200" s="220"/>
      <c r="J200" s="3"/>
      <c r="K200" s="4"/>
      <c r="L200" s="13"/>
      <c r="M200" s="13"/>
      <c r="N200" s="13"/>
      <c r="O200" s="382"/>
    </row>
    <row r="201" spans="1:15" s="1" customFormat="1" ht="15.75" thickBot="1" x14ac:dyDescent="0.3">
      <c r="A201" s="37" t="s">
        <v>372</v>
      </c>
      <c r="B201" s="30"/>
      <c r="C201" s="7"/>
      <c r="D201" s="7"/>
      <c r="E201" s="8"/>
      <c r="F201" s="8"/>
      <c r="G201" s="221"/>
      <c r="H201" s="221"/>
      <c r="I201" s="221"/>
      <c r="J201" s="8"/>
      <c r="K201" s="9"/>
      <c r="L201" s="8"/>
      <c r="M201" s="8"/>
      <c r="N201" s="8"/>
      <c r="O201" s="10"/>
    </row>
    <row r="202" spans="1:15" s="1" customFormat="1" ht="40.5" thickBot="1" x14ac:dyDescent="0.3">
      <c r="A202" s="41" t="s">
        <v>60</v>
      </c>
      <c r="B202" s="48" t="s">
        <v>264</v>
      </c>
      <c r="C202" s="42" t="s">
        <v>59</v>
      </c>
      <c r="D202" s="43" t="s">
        <v>267</v>
      </c>
      <c r="E202" s="43" t="s">
        <v>324</v>
      </c>
      <c r="F202" s="43" t="s">
        <v>370</v>
      </c>
      <c r="G202" s="44" t="s">
        <v>265</v>
      </c>
      <c r="H202" s="44" t="s">
        <v>663</v>
      </c>
      <c r="I202" s="410" t="s">
        <v>673</v>
      </c>
      <c r="J202" s="45" t="s">
        <v>368</v>
      </c>
      <c r="K202" s="45" t="s">
        <v>369</v>
      </c>
      <c r="L202" s="42" t="s">
        <v>1</v>
      </c>
      <c r="M202" s="42" t="s">
        <v>2</v>
      </c>
      <c r="N202" s="42" t="s">
        <v>3</v>
      </c>
      <c r="O202" s="46" t="s">
        <v>4</v>
      </c>
    </row>
    <row r="203" spans="1:15" s="11" customFormat="1" x14ac:dyDescent="0.25">
      <c r="A203" s="136">
        <v>368874</v>
      </c>
      <c r="B203" s="261" t="s">
        <v>439</v>
      </c>
      <c r="C203" s="138" t="s">
        <v>80</v>
      </c>
      <c r="D203" s="138" t="s">
        <v>92</v>
      </c>
      <c r="E203" s="139"/>
      <c r="F203" s="139" t="s">
        <v>67</v>
      </c>
      <c r="G203" s="73">
        <v>9990</v>
      </c>
      <c r="H203" s="464"/>
      <c r="I203" s="469">
        <f>G203*1.75</f>
        <v>17482.5</v>
      </c>
      <c r="J203" s="73" t="s">
        <v>358</v>
      </c>
      <c r="K203" s="163">
        <v>1046215</v>
      </c>
      <c r="L203" s="139">
        <v>1140790</v>
      </c>
      <c r="M203" s="139">
        <v>1140840</v>
      </c>
      <c r="N203" s="139">
        <v>1140897</v>
      </c>
      <c r="O203" s="164">
        <v>1140989</v>
      </c>
    </row>
    <row r="204" spans="1:15" s="11" customFormat="1" x14ac:dyDescent="0.25">
      <c r="A204" s="136">
        <v>368669</v>
      </c>
      <c r="B204" s="138"/>
      <c r="C204" s="138" t="s">
        <v>319</v>
      </c>
      <c r="D204" s="138" t="s">
        <v>320</v>
      </c>
      <c r="E204" s="139"/>
      <c r="F204" s="139" t="s">
        <v>67</v>
      </c>
      <c r="G204" s="73">
        <v>9990</v>
      </c>
      <c r="H204" s="464"/>
      <c r="I204" s="469">
        <f t="shared" ref="I204:I209" si="9">G204*1.75</f>
        <v>17482.5</v>
      </c>
      <c r="J204" s="73" t="s">
        <v>363</v>
      </c>
      <c r="K204" s="163">
        <v>1483200</v>
      </c>
      <c r="L204" s="139">
        <v>1140785</v>
      </c>
      <c r="M204" s="139">
        <v>1140835</v>
      </c>
      <c r="N204" s="139">
        <v>1140892</v>
      </c>
      <c r="O204" s="164">
        <v>1140984</v>
      </c>
    </row>
    <row r="205" spans="1:15" s="11" customFormat="1" x14ac:dyDescent="0.25">
      <c r="A205" s="136">
        <v>368720</v>
      </c>
      <c r="B205" s="138"/>
      <c r="C205" s="138" t="s">
        <v>87</v>
      </c>
      <c r="D205" s="138" t="s">
        <v>108</v>
      </c>
      <c r="E205" s="139"/>
      <c r="F205" s="139" t="s">
        <v>67</v>
      </c>
      <c r="G205" s="73">
        <v>9990</v>
      </c>
      <c r="H205" s="464"/>
      <c r="I205" s="469">
        <f t="shared" si="9"/>
        <v>17482.5</v>
      </c>
      <c r="J205" s="73" t="s">
        <v>351</v>
      </c>
      <c r="K205" s="163">
        <v>1254990</v>
      </c>
      <c r="L205" s="139">
        <v>1140790</v>
      </c>
      <c r="M205" s="139">
        <v>1140840</v>
      </c>
      <c r="N205" s="139">
        <v>1140897</v>
      </c>
      <c r="O205" s="164">
        <v>1140989</v>
      </c>
    </row>
    <row r="206" spans="1:15" s="11" customFormat="1" x14ac:dyDescent="0.25">
      <c r="A206" s="353">
        <v>368751</v>
      </c>
      <c r="B206" s="354"/>
      <c r="C206" s="354" t="s">
        <v>77</v>
      </c>
      <c r="D206" s="354" t="s">
        <v>78</v>
      </c>
      <c r="E206" s="355"/>
      <c r="F206" s="355" t="s">
        <v>67</v>
      </c>
      <c r="G206" s="73">
        <v>9990</v>
      </c>
      <c r="H206" s="466"/>
      <c r="I206" s="469">
        <f t="shared" si="9"/>
        <v>17482.5</v>
      </c>
      <c r="J206" s="147" t="s">
        <v>340</v>
      </c>
      <c r="K206" s="356">
        <v>219374</v>
      </c>
      <c r="L206" s="355">
        <v>1140793</v>
      </c>
      <c r="M206" s="355">
        <v>1140843</v>
      </c>
      <c r="N206" s="355">
        <v>1140900</v>
      </c>
      <c r="O206" s="357">
        <v>1140992</v>
      </c>
    </row>
    <row r="207" spans="1:15" s="11" customFormat="1" x14ac:dyDescent="0.25">
      <c r="A207" s="136">
        <v>368782</v>
      </c>
      <c r="B207" s="138"/>
      <c r="C207" s="138" t="s">
        <v>516</v>
      </c>
      <c r="D207" s="138" t="s">
        <v>517</v>
      </c>
      <c r="E207" s="139"/>
      <c r="F207" s="139" t="s">
        <v>67</v>
      </c>
      <c r="G207" s="73">
        <v>9990</v>
      </c>
      <c r="H207" s="464"/>
      <c r="I207" s="469">
        <f t="shared" si="9"/>
        <v>17482.5</v>
      </c>
      <c r="J207" s="73" t="s">
        <v>519</v>
      </c>
      <c r="K207" s="163">
        <v>1254937</v>
      </c>
      <c r="L207" s="139">
        <v>1140785</v>
      </c>
      <c r="M207" s="139">
        <v>1140835</v>
      </c>
      <c r="N207" s="139">
        <v>1140892</v>
      </c>
      <c r="O207" s="164">
        <v>1140984</v>
      </c>
    </row>
    <row r="208" spans="1:15" s="11" customFormat="1" x14ac:dyDescent="0.25">
      <c r="A208" s="136">
        <v>368966</v>
      </c>
      <c r="B208" s="138"/>
      <c r="C208" s="138" t="s">
        <v>585</v>
      </c>
      <c r="D208" s="138" t="s">
        <v>586</v>
      </c>
      <c r="E208" s="139"/>
      <c r="F208" s="139" t="s">
        <v>67</v>
      </c>
      <c r="G208" s="73">
        <v>9990</v>
      </c>
      <c r="H208" s="464"/>
      <c r="I208" s="469">
        <f t="shared" si="9"/>
        <v>17482.5</v>
      </c>
      <c r="J208" s="73" t="s">
        <v>335</v>
      </c>
      <c r="K208" s="163">
        <v>1046234</v>
      </c>
      <c r="L208" s="139">
        <v>1140784</v>
      </c>
      <c r="M208" s="139">
        <v>1140834</v>
      </c>
      <c r="N208" s="139">
        <v>1140891</v>
      </c>
      <c r="O208" s="164">
        <v>1140983</v>
      </c>
    </row>
    <row r="209" spans="1:15" s="11" customFormat="1" ht="15.75" thickBot="1" x14ac:dyDescent="0.3">
      <c r="A209" s="165">
        <v>368690</v>
      </c>
      <c r="B209" s="166"/>
      <c r="C209" s="166" t="s">
        <v>602</v>
      </c>
      <c r="D209" s="166" t="s">
        <v>603</v>
      </c>
      <c r="E209" s="167"/>
      <c r="F209" s="167" t="s">
        <v>67</v>
      </c>
      <c r="G209" s="73">
        <v>9990</v>
      </c>
      <c r="H209" s="465"/>
      <c r="I209" s="469">
        <f t="shared" si="9"/>
        <v>17482.5</v>
      </c>
      <c r="J209" s="82" t="s">
        <v>604</v>
      </c>
      <c r="K209" s="168">
        <v>1483163</v>
      </c>
      <c r="L209" s="167">
        <v>1140784</v>
      </c>
      <c r="M209" s="167">
        <v>1140834</v>
      </c>
      <c r="N209" s="167">
        <v>1140891</v>
      </c>
      <c r="O209" s="169">
        <v>1140983</v>
      </c>
    </row>
    <row r="210" spans="1:15" ht="15.75" customHeight="1" x14ac:dyDescent="0.25">
      <c r="A210" s="36" t="s">
        <v>43</v>
      </c>
      <c r="B210" s="29"/>
      <c r="C210" s="2"/>
      <c r="D210" s="444" t="s">
        <v>58</v>
      </c>
      <c r="E210" s="13"/>
      <c r="F210" s="13"/>
      <c r="G210" s="220"/>
      <c r="H210" s="220"/>
      <c r="I210" s="220"/>
      <c r="J210" s="3"/>
      <c r="K210" s="4"/>
      <c r="L210" s="3"/>
      <c r="M210" s="3"/>
      <c r="N210" s="3"/>
      <c r="O210" s="5"/>
    </row>
    <row r="211" spans="1:15" ht="15.75" customHeight="1" thickBot="1" x14ac:dyDescent="0.3">
      <c r="A211" s="37" t="s">
        <v>147</v>
      </c>
      <c r="B211" s="30"/>
      <c r="C211" s="7"/>
      <c r="D211" s="7"/>
      <c r="E211" s="8"/>
      <c r="F211" s="8"/>
      <c r="G211" s="221"/>
      <c r="H211" s="221"/>
      <c r="I211" s="221"/>
      <c r="J211" s="8"/>
      <c r="K211" s="9"/>
      <c r="L211" s="8"/>
      <c r="M211" s="8"/>
      <c r="N211" s="8"/>
      <c r="O211" s="10"/>
    </row>
    <row r="212" spans="1:15" ht="34.5" thickBot="1" x14ac:dyDescent="0.3">
      <c r="A212" s="407" t="s">
        <v>60</v>
      </c>
      <c r="B212" s="408" t="s">
        <v>264</v>
      </c>
      <c r="C212" s="403" t="s">
        <v>59</v>
      </c>
      <c r="D212" s="409" t="s">
        <v>267</v>
      </c>
      <c r="E212" s="409" t="s">
        <v>324</v>
      </c>
      <c r="F212" s="409" t="s">
        <v>370</v>
      </c>
      <c r="G212" s="410" t="s">
        <v>664</v>
      </c>
      <c r="H212" s="410" t="s">
        <v>665</v>
      </c>
      <c r="I212" s="410" t="s">
        <v>673</v>
      </c>
      <c r="J212" s="404" t="s">
        <v>368</v>
      </c>
      <c r="K212" s="404" t="s">
        <v>369</v>
      </c>
      <c r="L212" s="405" t="s">
        <v>1</v>
      </c>
      <c r="M212" s="405" t="s">
        <v>2</v>
      </c>
      <c r="N212" s="405" t="s">
        <v>3</v>
      </c>
      <c r="O212" s="406" t="s">
        <v>4</v>
      </c>
    </row>
    <row r="213" spans="1:15" x14ac:dyDescent="0.25">
      <c r="A213" s="389">
        <v>362780</v>
      </c>
      <c r="B213" s="390" t="s">
        <v>427</v>
      </c>
      <c r="C213" s="85" t="s">
        <v>44</v>
      </c>
      <c r="D213" s="85" t="s">
        <v>126</v>
      </c>
      <c r="E213" s="86" t="s">
        <v>266</v>
      </c>
      <c r="F213" s="86" t="s">
        <v>67</v>
      </c>
      <c r="G213" s="73">
        <v>9890</v>
      </c>
      <c r="H213" s="468"/>
      <c r="I213" s="469">
        <f>G213*1.22</f>
        <v>12065.8</v>
      </c>
      <c r="J213" s="87" t="s">
        <v>334</v>
      </c>
      <c r="K213" s="47">
        <v>1046231</v>
      </c>
      <c r="L213" s="88">
        <v>1140619</v>
      </c>
      <c r="M213" s="88">
        <v>1140739</v>
      </c>
      <c r="N213" s="88">
        <v>1140876</v>
      </c>
      <c r="O213" s="89">
        <v>1140978</v>
      </c>
    </row>
    <row r="214" spans="1:15" s="1" customFormat="1" x14ac:dyDescent="0.25">
      <c r="A214" s="134">
        <v>362872</v>
      </c>
      <c r="B214" s="376" t="s">
        <v>428</v>
      </c>
      <c r="C214" s="76" t="s">
        <v>45</v>
      </c>
      <c r="D214" s="76" t="s">
        <v>127</v>
      </c>
      <c r="E214" s="77" t="s">
        <v>266</v>
      </c>
      <c r="F214" s="77" t="s">
        <v>67</v>
      </c>
      <c r="G214" s="73">
        <v>9890</v>
      </c>
      <c r="H214" s="469"/>
      <c r="I214" s="469">
        <f t="shared" ref="I214:I222" si="10">G214*1.22</f>
        <v>12065.8</v>
      </c>
      <c r="J214" s="73" t="s">
        <v>335</v>
      </c>
      <c r="K214" s="12">
        <v>1046234</v>
      </c>
      <c r="L214" s="74">
        <v>1140784</v>
      </c>
      <c r="M214" s="74">
        <v>1140834</v>
      </c>
      <c r="N214" s="74">
        <v>1140891</v>
      </c>
      <c r="O214" s="75">
        <v>1140983</v>
      </c>
    </row>
    <row r="215" spans="1:15" s="1" customFormat="1" x14ac:dyDescent="0.25">
      <c r="A215" s="134">
        <v>362902</v>
      </c>
      <c r="B215" s="376"/>
      <c r="C215" s="76" t="s">
        <v>83</v>
      </c>
      <c r="D215" s="76" t="s">
        <v>99</v>
      </c>
      <c r="E215" s="77"/>
      <c r="F215" s="77" t="s">
        <v>67</v>
      </c>
      <c r="G215" s="73">
        <v>9890</v>
      </c>
      <c r="H215" s="464"/>
      <c r="I215" s="469">
        <f t="shared" si="10"/>
        <v>12065.8</v>
      </c>
      <c r="J215" s="73" t="s">
        <v>336</v>
      </c>
      <c r="K215" s="12">
        <v>1254962</v>
      </c>
      <c r="L215" s="74">
        <v>1140619</v>
      </c>
      <c r="M215" s="74">
        <v>1140739</v>
      </c>
      <c r="N215" s="74">
        <v>1140876</v>
      </c>
      <c r="O215" s="75">
        <v>1140978</v>
      </c>
    </row>
    <row r="216" spans="1:15" s="1" customFormat="1" x14ac:dyDescent="0.25">
      <c r="A216" s="134">
        <v>362933</v>
      </c>
      <c r="B216" s="379" t="s">
        <v>436</v>
      </c>
      <c r="C216" s="76" t="s">
        <v>14</v>
      </c>
      <c r="D216" s="76" t="s">
        <v>15</v>
      </c>
      <c r="E216" s="77"/>
      <c r="F216" s="77" t="s">
        <v>67</v>
      </c>
      <c r="G216" s="73">
        <v>9890</v>
      </c>
      <c r="H216" s="464"/>
      <c r="I216" s="469">
        <f t="shared" si="10"/>
        <v>12065.8</v>
      </c>
      <c r="J216" s="73" t="s">
        <v>326</v>
      </c>
      <c r="K216" s="12">
        <v>196219</v>
      </c>
      <c r="L216" s="74">
        <v>1140785</v>
      </c>
      <c r="M216" s="74">
        <v>1140835</v>
      </c>
      <c r="N216" s="74">
        <v>1140892</v>
      </c>
      <c r="O216" s="75">
        <v>1140984</v>
      </c>
    </row>
    <row r="217" spans="1:15" s="1" customFormat="1" x14ac:dyDescent="0.25">
      <c r="A217" s="134">
        <v>362995</v>
      </c>
      <c r="B217" s="376" t="s">
        <v>429</v>
      </c>
      <c r="C217" s="76" t="s">
        <v>46</v>
      </c>
      <c r="D217" s="76" t="s">
        <v>98</v>
      </c>
      <c r="E217" s="77"/>
      <c r="F217" s="77" t="s">
        <v>67</v>
      </c>
      <c r="G217" s="73">
        <v>9890</v>
      </c>
      <c r="H217" s="464"/>
      <c r="I217" s="469">
        <f t="shared" si="10"/>
        <v>12065.8</v>
      </c>
      <c r="J217" s="73" t="s">
        <v>349</v>
      </c>
      <c r="K217" s="12">
        <v>1254908</v>
      </c>
      <c r="L217" s="74">
        <v>1344680</v>
      </c>
      <c r="M217" s="74">
        <v>1344695</v>
      </c>
      <c r="N217" s="74">
        <v>1344684</v>
      </c>
      <c r="O217" s="75">
        <v>1344710</v>
      </c>
    </row>
    <row r="218" spans="1:15" s="1" customFormat="1" x14ac:dyDescent="0.25">
      <c r="A218" s="134">
        <v>362759</v>
      </c>
      <c r="B218" s="376"/>
      <c r="C218" s="76" t="s">
        <v>511</v>
      </c>
      <c r="D218" s="76" t="s">
        <v>512</v>
      </c>
      <c r="E218" s="77"/>
      <c r="F218" s="77" t="s">
        <v>67</v>
      </c>
      <c r="G218" s="73">
        <v>9890</v>
      </c>
      <c r="H218" s="464"/>
      <c r="I218" s="469">
        <f t="shared" si="10"/>
        <v>12065.8</v>
      </c>
      <c r="J218" s="73" t="s">
        <v>353</v>
      </c>
      <c r="K218" s="12">
        <v>1254936</v>
      </c>
      <c r="L218" s="74">
        <v>1140793</v>
      </c>
      <c r="M218" s="74">
        <v>1140843</v>
      </c>
      <c r="N218" s="74">
        <v>1140900</v>
      </c>
      <c r="O218" s="75">
        <v>1140992</v>
      </c>
    </row>
    <row r="219" spans="1:15" s="1" customFormat="1" x14ac:dyDescent="0.25">
      <c r="A219" s="134">
        <v>362964</v>
      </c>
      <c r="B219" s="376"/>
      <c r="C219" s="76" t="s">
        <v>548</v>
      </c>
      <c r="D219" s="76" t="s">
        <v>549</v>
      </c>
      <c r="E219" s="77"/>
      <c r="F219" s="77" t="s">
        <v>67</v>
      </c>
      <c r="G219" s="73">
        <v>9890</v>
      </c>
      <c r="H219" s="464"/>
      <c r="I219" s="469">
        <f t="shared" si="10"/>
        <v>12065.8</v>
      </c>
      <c r="J219" s="73" t="s">
        <v>224</v>
      </c>
      <c r="K219" s="12">
        <v>1022755</v>
      </c>
      <c r="L219" s="74">
        <v>1140792</v>
      </c>
      <c r="M219" s="74">
        <v>1140842</v>
      </c>
      <c r="N219" s="74">
        <v>1140899</v>
      </c>
      <c r="O219" s="75">
        <v>1140991</v>
      </c>
    </row>
    <row r="220" spans="1:15" s="1" customFormat="1" x14ac:dyDescent="0.25">
      <c r="A220" s="134">
        <v>362728</v>
      </c>
      <c r="B220" s="376"/>
      <c r="C220" s="76" t="s">
        <v>600</v>
      </c>
      <c r="D220" s="76" t="s">
        <v>601</v>
      </c>
      <c r="E220" s="77"/>
      <c r="F220" s="77" t="s">
        <v>67</v>
      </c>
      <c r="G220" s="73">
        <v>9890</v>
      </c>
      <c r="H220" s="464"/>
      <c r="I220" s="469">
        <f t="shared" si="10"/>
        <v>12065.8</v>
      </c>
      <c r="J220" s="73" t="s">
        <v>353</v>
      </c>
      <c r="K220" s="12">
        <v>1254936</v>
      </c>
      <c r="L220" s="74">
        <v>1140793</v>
      </c>
      <c r="M220" s="74">
        <v>1140843</v>
      </c>
      <c r="N220" s="74">
        <v>1140900</v>
      </c>
      <c r="O220" s="75">
        <v>1140992</v>
      </c>
    </row>
    <row r="221" spans="1:15" s="1" customFormat="1" x14ac:dyDescent="0.25">
      <c r="A221" s="134">
        <v>362810</v>
      </c>
      <c r="B221" s="376"/>
      <c r="C221" s="76" t="s">
        <v>622</v>
      </c>
      <c r="D221" s="76" t="s">
        <v>623</v>
      </c>
      <c r="E221" s="77"/>
      <c r="F221" s="77" t="s">
        <v>67</v>
      </c>
      <c r="G221" s="73">
        <v>9890</v>
      </c>
      <c r="H221" s="464"/>
      <c r="I221" s="469">
        <f t="shared" si="10"/>
        <v>12065.8</v>
      </c>
      <c r="J221" s="73" t="s">
        <v>624</v>
      </c>
      <c r="K221" s="12">
        <v>1483180</v>
      </c>
      <c r="L221" s="74">
        <v>1140792</v>
      </c>
      <c r="M221" s="74">
        <v>1140842</v>
      </c>
      <c r="N221" s="74">
        <v>1140899</v>
      </c>
      <c r="O221" s="75">
        <v>1140991</v>
      </c>
    </row>
    <row r="222" spans="1:15" s="1" customFormat="1" ht="15.75" thickBot="1" x14ac:dyDescent="0.3">
      <c r="A222" s="142">
        <v>362841</v>
      </c>
      <c r="B222" s="377"/>
      <c r="C222" s="80" t="s">
        <v>625</v>
      </c>
      <c r="D222" s="80" t="s">
        <v>626</v>
      </c>
      <c r="E222" s="81"/>
      <c r="F222" s="81" t="s">
        <v>67</v>
      </c>
      <c r="G222" s="82">
        <v>9890</v>
      </c>
      <c r="H222" s="465"/>
      <c r="I222" s="469">
        <f t="shared" si="10"/>
        <v>12065.8</v>
      </c>
      <c r="J222" s="82" t="s">
        <v>627</v>
      </c>
      <c r="K222" s="14">
        <v>1483108</v>
      </c>
      <c r="L222" s="83">
        <v>1140796</v>
      </c>
      <c r="M222" s="83">
        <v>1140846</v>
      </c>
      <c r="N222" s="83">
        <v>1140903</v>
      </c>
      <c r="O222" s="84">
        <v>1140995</v>
      </c>
    </row>
    <row r="223" spans="1:15" s="1" customFormat="1" x14ac:dyDescent="0.25">
      <c r="A223" s="36" t="s">
        <v>655</v>
      </c>
      <c r="B223" s="29"/>
      <c r="C223" s="2"/>
      <c r="D223" s="444" t="s">
        <v>58</v>
      </c>
      <c r="E223" s="13"/>
      <c r="F223" s="13"/>
      <c r="G223" s="220"/>
      <c r="H223" s="220"/>
      <c r="I223" s="220"/>
      <c r="J223" s="3"/>
      <c r="K223" s="4"/>
      <c r="L223" s="3"/>
      <c r="M223" s="3"/>
      <c r="N223" s="3"/>
      <c r="O223" s="5"/>
    </row>
    <row r="224" spans="1:15" s="1" customFormat="1" ht="15.75" thickBot="1" x14ac:dyDescent="0.3">
      <c r="A224" s="37" t="s">
        <v>656</v>
      </c>
      <c r="B224" s="30"/>
      <c r="C224" s="7"/>
      <c r="D224" s="7"/>
      <c r="E224" s="8"/>
      <c r="F224" s="8"/>
      <c r="G224" s="221"/>
      <c r="H224" s="221"/>
      <c r="I224" s="221"/>
      <c r="J224" s="8"/>
      <c r="K224" s="9"/>
      <c r="L224" s="8"/>
      <c r="M224" s="8"/>
      <c r="N224" s="8"/>
      <c r="O224" s="10"/>
    </row>
    <row r="225" spans="1:15" s="1" customFormat="1" ht="34.5" thickBot="1" x14ac:dyDescent="0.3">
      <c r="A225" s="407" t="s">
        <v>60</v>
      </c>
      <c r="B225" s="408" t="s">
        <v>264</v>
      </c>
      <c r="C225" s="403" t="s">
        <v>59</v>
      </c>
      <c r="D225" s="409" t="s">
        <v>267</v>
      </c>
      <c r="E225" s="409" t="s">
        <v>324</v>
      </c>
      <c r="F225" s="409" t="s">
        <v>370</v>
      </c>
      <c r="G225" s="410" t="s">
        <v>664</v>
      </c>
      <c r="H225" s="410" t="s">
        <v>665</v>
      </c>
      <c r="I225" s="410" t="s">
        <v>673</v>
      </c>
      <c r="J225" s="404" t="s">
        <v>368</v>
      </c>
      <c r="K225" s="404" t="s">
        <v>369</v>
      </c>
      <c r="L225" s="405" t="s">
        <v>1</v>
      </c>
      <c r="M225" s="405" t="s">
        <v>2</v>
      </c>
      <c r="N225" s="405" t="s">
        <v>3</v>
      </c>
      <c r="O225" s="406" t="s">
        <v>4</v>
      </c>
    </row>
    <row r="226" spans="1:15" s="1" customFormat="1" x14ac:dyDescent="0.25">
      <c r="A226" s="130">
        <v>369901</v>
      </c>
      <c r="B226" s="378"/>
      <c r="C226" s="132" t="s">
        <v>550</v>
      </c>
      <c r="D226" s="132" t="s">
        <v>551</v>
      </c>
      <c r="E226" s="133"/>
      <c r="F226" s="133" t="s">
        <v>67</v>
      </c>
      <c r="G226" s="66">
        <v>10790</v>
      </c>
      <c r="H226" s="463"/>
      <c r="I226" s="469">
        <f>G226*2.52</f>
        <v>27190.799999999999</v>
      </c>
      <c r="J226" s="66" t="s">
        <v>306</v>
      </c>
      <c r="K226" s="49">
        <v>1046236</v>
      </c>
      <c r="L226" s="67">
        <v>1140792</v>
      </c>
      <c r="M226" s="67">
        <v>1140842</v>
      </c>
      <c r="N226" s="67">
        <v>1140899</v>
      </c>
      <c r="O226" s="68">
        <v>1140991</v>
      </c>
    </row>
    <row r="227" spans="1:15" s="11" customFormat="1" x14ac:dyDescent="0.25">
      <c r="A227" s="134">
        <v>369871</v>
      </c>
      <c r="B227" s="376"/>
      <c r="C227" s="76" t="s">
        <v>553</v>
      </c>
      <c r="D227" s="76" t="s">
        <v>554</v>
      </c>
      <c r="E227" s="77"/>
      <c r="F227" s="77" t="s">
        <v>67</v>
      </c>
      <c r="G227" s="73">
        <v>10790</v>
      </c>
      <c r="H227" s="464"/>
      <c r="I227" s="469">
        <f t="shared" ref="I227:I231" si="11">G227*2.52</f>
        <v>27190.799999999999</v>
      </c>
      <c r="J227" s="73" t="s">
        <v>334</v>
      </c>
      <c r="K227" s="12">
        <v>1046231</v>
      </c>
      <c r="L227" s="74">
        <v>1140619</v>
      </c>
      <c r="M227" s="74">
        <v>1140739</v>
      </c>
      <c r="N227" s="74">
        <v>1140876</v>
      </c>
      <c r="O227" s="75">
        <v>1140978</v>
      </c>
    </row>
    <row r="228" spans="1:15" s="11" customFormat="1" x14ac:dyDescent="0.25">
      <c r="A228" s="134">
        <v>369840</v>
      </c>
      <c r="B228" s="376"/>
      <c r="C228" s="76" t="s">
        <v>555</v>
      </c>
      <c r="D228" s="76" t="s">
        <v>556</v>
      </c>
      <c r="E228" s="77"/>
      <c r="F228" s="77" t="s">
        <v>67</v>
      </c>
      <c r="G228" s="73">
        <v>10790</v>
      </c>
      <c r="H228" s="464"/>
      <c r="I228" s="469">
        <f t="shared" si="11"/>
        <v>27190.799999999999</v>
      </c>
      <c r="J228" s="73" t="s">
        <v>351</v>
      </c>
      <c r="K228" s="12">
        <v>1254990</v>
      </c>
      <c r="L228" s="74">
        <v>1140618</v>
      </c>
      <c r="M228" s="74">
        <v>1140738</v>
      </c>
      <c r="N228" s="74">
        <v>1140875</v>
      </c>
      <c r="O228" s="75">
        <v>1140977</v>
      </c>
    </row>
    <row r="229" spans="1:15" s="11" customFormat="1" x14ac:dyDescent="0.25">
      <c r="A229" s="134">
        <v>369796</v>
      </c>
      <c r="B229" s="379"/>
      <c r="C229" s="76" t="s">
        <v>557</v>
      </c>
      <c r="D229" s="76" t="s">
        <v>558</v>
      </c>
      <c r="E229" s="77"/>
      <c r="F229" s="77" t="s">
        <v>67</v>
      </c>
      <c r="G229" s="73">
        <v>10790</v>
      </c>
      <c r="H229" s="464"/>
      <c r="I229" s="469">
        <f t="shared" si="11"/>
        <v>27190.799999999999</v>
      </c>
      <c r="J229" s="73" t="s">
        <v>559</v>
      </c>
      <c r="K229" s="12">
        <v>1254981</v>
      </c>
      <c r="L229" s="74">
        <v>1140784</v>
      </c>
      <c r="M229" s="74">
        <v>1140834</v>
      </c>
      <c r="N229" s="74">
        <v>1140891</v>
      </c>
      <c r="O229" s="75">
        <v>1140983</v>
      </c>
    </row>
    <row r="230" spans="1:15" s="11" customFormat="1" x14ac:dyDescent="0.25">
      <c r="A230" s="134">
        <v>369734</v>
      </c>
      <c r="B230" s="376"/>
      <c r="C230" s="76" t="s">
        <v>632</v>
      </c>
      <c r="D230" s="76" t="s">
        <v>633</v>
      </c>
      <c r="E230" s="77"/>
      <c r="F230" s="77" t="s">
        <v>67</v>
      </c>
      <c r="G230" s="73">
        <v>10790</v>
      </c>
      <c r="H230" s="464"/>
      <c r="I230" s="469">
        <f t="shared" si="11"/>
        <v>27190.799999999999</v>
      </c>
      <c r="J230" s="73" t="s">
        <v>241</v>
      </c>
      <c r="K230" s="12">
        <v>941182</v>
      </c>
      <c r="L230" s="74">
        <v>1164549</v>
      </c>
      <c r="M230" s="74">
        <v>1164824</v>
      </c>
      <c r="N230" s="74">
        <v>1164826</v>
      </c>
      <c r="O230" s="75">
        <v>1164820</v>
      </c>
    </row>
    <row r="231" spans="1:15" s="11" customFormat="1" ht="15.75" thickBot="1" x14ac:dyDescent="0.3">
      <c r="A231" s="142">
        <v>369765</v>
      </c>
      <c r="B231" s="377"/>
      <c r="C231" s="80" t="s">
        <v>634</v>
      </c>
      <c r="D231" s="80" t="s">
        <v>635</v>
      </c>
      <c r="E231" s="81"/>
      <c r="F231" s="81" t="s">
        <v>67</v>
      </c>
      <c r="G231" s="73">
        <v>10790</v>
      </c>
      <c r="H231" s="465"/>
      <c r="I231" s="469">
        <f t="shared" si="11"/>
        <v>27190.799999999999</v>
      </c>
      <c r="J231" s="82" t="s">
        <v>352</v>
      </c>
      <c r="K231" s="14">
        <v>1264401</v>
      </c>
      <c r="L231" s="83">
        <v>1140788</v>
      </c>
      <c r="M231" s="83">
        <v>1140838</v>
      </c>
      <c r="N231" s="83">
        <v>1140895</v>
      </c>
      <c r="O231" s="84">
        <v>1140987</v>
      </c>
    </row>
    <row r="232" spans="1:15" s="11" customFormat="1" x14ac:dyDescent="0.25">
      <c r="A232" s="36" t="s">
        <v>273</v>
      </c>
      <c r="B232" s="29"/>
      <c r="C232" s="2"/>
      <c r="D232" s="444" t="s">
        <v>58</v>
      </c>
      <c r="E232" s="13"/>
      <c r="F232" s="13"/>
      <c r="G232" s="220"/>
      <c r="H232" s="220"/>
      <c r="I232" s="220"/>
      <c r="J232" s="3"/>
      <c r="K232" s="4"/>
      <c r="L232" s="13"/>
      <c r="M232" s="13"/>
      <c r="N232" s="13"/>
      <c r="O232" s="382"/>
    </row>
    <row r="233" spans="1:15" s="11" customFormat="1" ht="15.75" thickBot="1" x14ac:dyDescent="0.3">
      <c r="A233" s="37" t="s">
        <v>373</v>
      </c>
      <c r="B233" s="30"/>
      <c r="C233" s="7"/>
      <c r="D233" s="7"/>
      <c r="E233" s="8"/>
      <c r="F233" s="8"/>
      <c r="G233" s="221"/>
      <c r="H233" s="221"/>
      <c r="I233" s="221"/>
      <c r="J233" s="8"/>
      <c r="K233" s="9"/>
      <c r="L233" s="8"/>
      <c r="M233" s="8"/>
      <c r="N233" s="8"/>
      <c r="O233" s="10"/>
    </row>
    <row r="234" spans="1:15" s="11" customFormat="1" ht="34.5" thickBot="1" x14ac:dyDescent="0.3">
      <c r="A234" s="407" t="s">
        <v>60</v>
      </c>
      <c r="B234" s="408" t="s">
        <v>264</v>
      </c>
      <c r="C234" s="403" t="s">
        <v>59</v>
      </c>
      <c r="D234" s="409" t="s">
        <v>267</v>
      </c>
      <c r="E234" s="409" t="s">
        <v>324</v>
      </c>
      <c r="F234" s="409" t="s">
        <v>370</v>
      </c>
      <c r="G234" s="410" t="s">
        <v>664</v>
      </c>
      <c r="H234" s="410" t="s">
        <v>665</v>
      </c>
      <c r="I234" s="410" t="s">
        <v>673</v>
      </c>
      <c r="J234" s="404" t="s">
        <v>368</v>
      </c>
      <c r="K234" s="404" t="s">
        <v>369</v>
      </c>
      <c r="L234" s="405" t="s">
        <v>1</v>
      </c>
      <c r="M234" s="405" t="s">
        <v>2</v>
      </c>
      <c r="N234" s="405" t="s">
        <v>3</v>
      </c>
      <c r="O234" s="406" t="s">
        <v>4</v>
      </c>
    </row>
    <row r="235" spans="1:15" s="11" customFormat="1" x14ac:dyDescent="0.25">
      <c r="A235" s="159">
        <v>368997</v>
      </c>
      <c r="B235" s="260" t="s">
        <v>455</v>
      </c>
      <c r="C235" s="160" t="s">
        <v>53</v>
      </c>
      <c r="D235" s="160" t="s">
        <v>110</v>
      </c>
      <c r="E235" s="118"/>
      <c r="F235" s="118" t="s">
        <v>67</v>
      </c>
      <c r="G235" s="66">
        <v>11290</v>
      </c>
      <c r="H235" s="463"/>
      <c r="I235" s="469">
        <f>G235*1.5</f>
        <v>16935</v>
      </c>
      <c r="J235" s="66" t="s">
        <v>342</v>
      </c>
      <c r="K235" s="161">
        <v>1022708</v>
      </c>
      <c r="L235" s="118">
        <v>1140789</v>
      </c>
      <c r="M235" s="118">
        <v>1140839</v>
      </c>
      <c r="N235" s="118">
        <v>1140896</v>
      </c>
      <c r="O235" s="162">
        <v>1140988</v>
      </c>
    </row>
    <row r="236" spans="1:15" s="11" customFormat="1" x14ac:dyDescent="0.25">
      <c r="A236" s="136">
        <v>369055</v>
      </c>
      <c r="B236" s="261" t="s">
        <v>448</v>
      </c>
      <c r="C236" s="138" t="s">
        <v>54</v>
      </c>
      <c r="D236" s="138" t="s">
        <v>96</v>
      </c>
      <c r="E236" s="139"/>
      <c r="F236" s="139" t="s">
        <v>67</v>
      </c>
      <c r="G236" s="73">
        <v>11290</v>
      </c>
      <c r="H236" s="464"/>
      <c r="I236" s="469">
        <f t="shared" ref="I236:I247" si="12">G236*1.5</f>
        <v>16935</v>
      </c>
      <c r="J236" s="73" t="s">
        <v>352</v>
      </c>
      <c r="K236" s="163">
        <v>1264401</v>
      </c>
      <c r="L236" s="139">
        <v>1140788</v>
      </c>
      <c r="M236" s="139">
        <v>1140838</v>
      </c>
      <c r="N236" s="139">
        <v>1140895</v>
      </c>
      <c r="O236" s="164">
        <v>1140987</v>
      </c>
    </row>
    <row r="237" spans="1:15" s="11" customFormat="1" x14ac:dyDescent="0.25">
      <c r="A237" s="136">
        <v>369260</v>
      </c>
      <c r="B237" s="261" t="s">
        <v>444</v>
      </c>
      <c r="C237" s="138" t="s">
        <v>32</v>
      </c>
      <c r="D237" s="138" t="s">
        <v>104</v>
      </c>
      <c r="E237" s="139"/>
      <c r="F237" s="139" t="s">
        <v>67</v>
      </c>
      <c r="G237" s="73">
        <v>11290</v>
      </c>
      <c r="H237" s="464"/>
      <c r="I237" s="469">
        <f t="shared" si="12"/>
        <v>16935</v>
      </c>
      <c r="J237" s="73" t="s">
        <v>345</v>
      </c>
      <c r="K237" s="163">
        <v>1420823</v>
      </c>
      <c r="L237" s="139">
        <v>1140782</v>
      </c>
      <c r="M237" s="139">
        <v>1140832</v>
      </c>
      <c r="N237" s="139">
        <v>1140879</v>
      </c>
      <c r="O237" s="164">
        <v>1140981</v>
      </c>
    </row>
    <row r="238" spans="1:15" s="11" customFormat="1" x14ac:dyDescent="0.25">
      <c r="A238" s="136">
        <v>369475</v>
      </c>
      <c r="B238" s="261" t="s">
        <v>447</v>
      </c>
      <c r="C238" s="138" t="s">
        <v>33</v>
      </c>
      <c r="D238" s="138" t="s">
        <v>105</v>
      </c>
      <c r="E238" s="139"/>
      <c r="F238" s="139" t="s">
        <v>67</v>
      </c>
      <c r="G238" s="73">
        <v>11290</v>
      </c>
      <c r="H238" s="464"/>
      <c r="I238" s="469">
        <f t="shared" si="12"/>
        <v>16935</v>
      </c>
      <c r="J238" s="73" t="s">
        <v>344</v>
      </c>
      <c r="K238" s="163">
        <v>941159</v>
      </c>
      <c r="L238" s="139">
        <v>1140793</v>
      </c>
      <c r="M238" s="139">
        <v>1140843</v>
      </c>
      <c r="N238" s="139">
        <v>1140900</v>
      </c>
      <c r="O238" s="164">
        <v>1140992</v>
      </c>
    </row>
    <row r="239" spans="1:15" x14ac:dyDescent="0.25">
      <c r="A239" s="136">
        <v>369352</v>
      </c>
      <c r="B239" s="138"/>
      <c r="C239" s="138" t="s">
        <v>566</v>
      </c>
      <c r="D239" s="138" t="s">
        <v>567</v>
      </c>
      <c r="E239" s="139"/>
      <c r="F239" s="139" t="s">
        <v>67</v>
      </c>
      <c r="G239" s="73">
        <v>11290</v>
      </c>
      <c r="H239" s="464"/>
      <c r="I239" s="469">
        <f t="shared" si="12"/>
        <v>16935</v>
      </c>
      <c r="J239" s="73" t="s">
        <v>345</v>
      </c>
      <c r="K239" s="163">
        <v>1420823</v>
      </c>
      <c r="L239" s="139">
        <v>1140789</v>
      </c>
      <c r="M239" s="139">
        <v>1140839</v>
      </c>
      <c r="N239" s="139">
        <v>1140896</v>
      </c>
      <c r="O239" s="164">
        <v>1140988</v>
      </c>
    </row>
    <row r="240" spans="1:15" ht="15.75" customHeight="1" x14ac:dyDescent="0.25">
      <c r="A240" s="136">
        <v>369413</v>
      </c>
      <c r="B240" s="138"/>
      <c r="C240" s="138" t="s">
        <v>572</v>
      </c>
      <c r="D240" s="138" t="s">
        <v>573</v>
      </c>
      <c r="E240" s="139"/>
      <c r="F240" s="139" t="s">
        <v>67</v>
      </c>
      <c r="G240" s="73">
        <v>11290</v>
      </c>
      <c r="H240" s="464"/>
      <c r="I240" s="469">
        <f t="shared" si="12"/>
        <v>16935</v>
      </c>
      <c r="J240" s="73" t="s">
        <v>303</v>
      </c>
      <c r="K240" s="163">
        <v>1147507</v>
      </c>
      <c r="L240" s="139">
        <v>1140785</v>
      </c>
      <c r="M240" s="139">
        <v>1140835</v>
      </c>
      <c r="N240" s="139">
        <v>1140892</v>
      </c>
      <c r="O240" s="164">
        <v>1140984</v>
      </c>
    </row>
    <row r="241" spans="1:15" x14ac:dyDescent="0.25">
      <c r="A241" s="136">
        <v>369444</v>
      </c>
      <c r="B241" s="138"/>
      <c r="C241" s="138" t="s">
        <v>574</v>
      </c>
      <c r="D241" s="138" t="s">
        <v>575</v>
      </c>
      <c r="E241" s="139"/>
      <c r="F241" s="139" t="s">
        <v>67</v>
      </c>
      <c r="G241" s="73">
        <v>11290</v>
      </c>
      <c r="H241" s="464"/>
      <c r="I241" s="469">
        <f t="shared" si="12"/>
        <v>16935</v>
      </c>
      <c r="J241" s="73" t="s">
        <v>342</v>
      </c>
      <c r="K241" s="163">
        <v>1022708</v>
      </c>
      <c r="L241" s="139">
        <v>1140789</v>
      </c>
      <c r="M241" s="139">
        <v>1140839</v>
      </c>
      <c r="N241" s="139">
        <v>1140896</v>
      </c>
      <c r="O241" s="164">
        <v>1140988</v>
      </c>
    </row>
    <row r="242" spans="1:15" x14ac:dyDescent="0.25">
      <c r="A242" s="136">
        <v>369505</v>
      </c>
      <c r="B242" s="138"/>
      <c r="C242" s="138" t="s">
        <v>577</v>
      </c>
      <c r="D242" s="138" t="s">
        <v>578</v>
      </c>
      <c r="E242" s="139"/>
      <c r="F242" s="139" t="s">
        <v>67</v>
      </c>
      <c r="G242" s="73">
        <v>11290</v>
      </c>
      <c r="H242" s="464"/>
      <c r="I242" s="469">
        <f t="shared" si="12"/>
        <v>16935</v>
      </c>
      <c r="J242" s="73" t="s">
        <v>579</v>
      </c>
      <c r="K242" s="163">
        <v>1254944</v>
      </c>
      <c r="L242" s="139">
        <v>1140785</v>
      </c>
      <c r="M242" s="139">
        <v>1140835</v>
      </c>
      <c r="N242" s="139">
        <v>1140892</v>
      </c>
      <c r="O242" s="164">
        <v>1140984</v>
      </c>
    </row>
    <row r="243" spans="1:15" s="1" customFormat="1" x14ac:dyDescent="0.25">
      <c r="A243" s="136">
        <v>369536</v>
      </c>
      <c r="B243" s="138"/>
      <c r="C243" s="138" t="s">
        <v>580</v>
      </c>
      <c r="D243" s="138" t="s">
        <v>581</v>
      </c>
      <c r="E243" s="139"/>
      <c r="F243" s="139" t="s">
        <v>67</v>
      </c>
      <c r="G243" s="73">
        <v>11290</v>
      </c>
      <c r="H243" s="464"/>
      <c r="I243" s="469">
        <f t="shared" si="12"/>
        <v>16935</v>
      </c>
      <c r="J243" s="73" t="s">
        <v>488</v>
      </c>
      <c r="K243" s="163">
        <v>1022709</v>
      </c>
      <c r="L243" s="139">
        <v>1140618</v>
      </c>
      <c r="M243" s="139">
        <v>1140738</v>
      </c>
      <c r="N243" s="139">
        <v>1140875</v>
      </c>
      <c r="O243" s="164">
        <v>1140977</v>
      </c>
    </row>
    <row r="244" spans="1:15" s="1" customFormat="1" x14ac:dyDescent="0.25">
      <c r="A244" s="136">
        <v>369383</v>
      </c>
      <c r="B244" s="138"/>
      <c r="C244" s="138" t="s">
        <v>582</v>
      </c>
      <c r="D244" s="138" t="s">
        <v>583</v>
      </c>
      <c r="E244" s="139"/>
      <c r="F244" s="139" t="s">
        <v>67</v>
      </c>
      <c r="G244" s="73">
        <v>11290</v>
      </c>
      <c r="H244" s="464"/>
      <c r="I244" s="469">
        <f t="shared" si="12"/>
        <v>16935</v>
      </c>
      <c r="J244" s="73" t="s">
        <v>584</v>
      </c>
      <c r="K244" s="163">
        <v>1532625</v>
      </c>
      <c r="L244" s="139">
        <v>1140787</v>
      </c>
      <c r="M244" s="139">
        <v>1140837</v>
      </c>
      <c r="N244" s="139">
        <v>1140894</v>
      </c>
      <c r="O244" s="164">
        <v>1140986</v>
      </c>
    </row>
    <row r="245" spans="1:15" s="1" customFormat="1" x14ac:dyDescent="0.25">
      <c r="A245" s="136">
        <v>369086</v>
      </c>
      <c r="B245" s="138"/>
      <c r="C245" s="138" t="s">
        <v>605</v>
      </c>
      <c r="D245" s="138" t="s">
        <v>606</v>
      </c>
      <c r="E245" s="139"/>
      <c r="F245" s="139" t="s">
        <v>67</v>
      </c>
      <c r="G245" s="73">
        <v>11290</v>
      </c>
      <c r="H245" s="464"/>
      <c r="I245" s="469">
        <f t="shared" si="12"/>
        <v>16935</v>
      </c>
      <c r="J245" s="73" t="s">
        <v>607</v>
      </c>
      <c r="K245" s="163">
        <v>1483126</v>
      </c>
      <c r="L245" s="139">
        <v>1140792</v>
      </c>
      <c r="M245" s="139">
        <v>1140842</v>
      </c>
      <c r="N245" s="139">
        <v>1140899</v>
      </c>
      <c r="O245" s="164">
        <v>1140991</v>
      </c>
    </row>
    <row r="246" spans="1:15" s="1" customFormat="1" x14ac:dyDescent="0.25">
      <c r="A246" s="136">
        <v>369178</v>
      </c>
      <c r="B246" s="138"/>
      <c r="C246" s="138" t="s">
        <v>616</v>
      </c>
      <c r="D246" s="138" t="s">
        <v>617</v>
      </c>
      <c r="E246" s="139"/>
      <c r="F246" s="139" t="s">
        <v>67</v>
      </c>
      <c r="G246" s="73">
        <v>11290</v>
      </c>
      <c r="H246" s="464"/>
      <c r="I246" s="469">
        <f t="shared" si="12"/>
        <v>16935</v>
      </c>
      <c r="J246" s="73" t="s">
        <v>241</v>
      </c>
      <c r="K246" s="163">
        <v>941182</v>
      </c>
      <c r="L246" s="139">
        <v>1164549</v>
      </c>
      <c r="M246" s="139">
        <v>1164824</v>
      </c>
      <c r="N246" s="139">
        <v>1164826</v>
      </c>
      <c r="O246" s="164">
        <v>1164820</v>
      </c>
    </row>
    <row r="247" spans="1:15" s="1" customFormat="1" ht="15.75" thickBot="1" x14ac:dyDescent="0.3">
      <c r="A247" s="165">
        <v>369208</v>
      </c>
      <c r="B247" s="166"/>
      <c r="C247" s="166" t="s">
        <v>620</v>
      </c>
      <c r="D247" s="166" t="s">
        <v>621</v>
      </c>
      <c r="E247" s="167"/>
      <c r="F247" s="167" t="s">
        <v>67</v>
      </c>
      <c r="G247" s="73">
        <v>11290</v>
      </c>
      <c r="H247" s="465"/>
      <c r="I247" s="469">
        <f t="shared" si="12"/>
        <v>16935</v>
      </c>
      <c r="J247" s="82" t="s">
        <v>338</v>
      </c>
      <c r="K247" s="168">
        <v>1022707</v>
      </c>
      <c r="L247" s="167">
        <v>1140792</v>
      </c>
      <c r="M247" s="167">
        <v>1140842</v>
      </c>
      <c r="N247" s="167">
        <v>1140899</v>
      </c>
      <c r="O247" s="169">
        <v>1140991</v>
      </c>
    </row>
    <row r="248" spans="1:15" s="1" customFormat="1" ht="15" customHeight="1" x14ac:dyDescent="0.25">
      <c r="A248" s="383" t="s">
        <v>51</v>
      </c>
      <c r="B248" s="384"/>
      <c r="C248" s="17"/>
      <c r="D248" s="418" t="s">
        <v>58</v>
      </c>
      <c r="E248" s="412"/>
      <c r="F248" s="412"/>
      <c r="G248" s="413"/>
      <c r="H248" s="447"/>
      <c r="I248" s="447"/>
      <c r="J248" s="413"/>
      <c r="K248" s="413"/>
      <c r="L248" s="413"/>
      <c r="M248" s="413"/>
      <c r="N248" s="413"/>
      <c r="O248" s="414"/>
    </row>
    <row r="249" spans="1:15" s="1" customFormat="1" ht="15" customHeight="1" x14ac:dyDescent="0.25">
      <c r="A249" s="50"/>
      <c r="B249" s="31"/>
      <c r="C249" s="6"/>
      <c r="D249" s="419" t="s">
        <v>52</v>
      </c>
      <c r="E249" s="415"/>
      <c r="F249" s="415"/>
      <c r="G249" s="416"/>
      <c r="H249" s="448"/>
      <c r="I249" s="448"/>
      <c r="J249" s="416"/>
      <c r="K249" s="416"/>
      <c r="L249" s="416"/>
      <c r="M249" s="416"/>
      <c r="N249" s="416"/>
      <c r="O249" s="417"/>
    </row>
    <row r="250" spans="1:15" s="1" customFormat="1" ht="15.75" thickBot="1" x14ac:dyDescent="0.3">
      <c r="A250" s="40" t="s">
        <v>149</v>
      </c>
      <c r="B250" s="34"/>
      <c r="C250" s="22"/>
      <c r="D250" s="22"/>
      <c r="E250" s="23"/>
      <c r="F250" s="23"/>
      <c r="G250" s="222"/>
      <c r="H250" s="222"/>
      <c r="I250" s="222"/>
      <c r="J250" s="23"/>
      <c r="K250" s="24"/>
      <c r="L250" s="23"/>
      <c r="M250" s="23"/>
      <c r="N250" s="23"/>
      <c r="O250" s="25"/>
    </row>
    <row r="251" spans="1:15" s="1" customFormat="1" ht="34.5" thickBot="1" x14ac:dyDescent="0.3">
      <c r="A251" s="407" t="s">
        <v>60</v>
      </c>
      <c r="B251" s="408" t="s">
        <v>264</v>
      </c>
      <c r="C251" s="403" t="s">
        <v>59</v>
      </c>
      <c r="D251" s="409" t="s">
        <v>267</v>
      </c>
      <c r="E251" s="409" t="s">
        <v>324</v>
      </c>
      <c r="F251" s="409" t="s">
        <v>370</v>
      </c>
      <c r="G251" s="410" t="s">
        <v>664</v>
      </c>
      <c r="H251" s="410" t="s">
        <v>665</v>
      </c>
      <c r="I251" s="410" t="s">
        <v>673</v>
      </c>
      <c r="J251" s="404" t="s">
        <v>368</v>
      </c>
      <c r="K251" s="404" t="s">
        <v>369</v>
      </c>
      <c r="L251" s="405" t="s">
        <v>1</v>
      </c>
      <c r="M251" s="405" t="s">
        <v>2</v>
      </c>
      <c r="N251" s="405" t="s">
        <v>3</v>
      </c>
      <c r="O251" s="406" t="s">
        <v>4</v>
      </c>
    </row>
    <row r="252" spans="1:15" s="1" customFormat="1" x14ac:dyDescent="0.25">
      <c r="A252" s="97">
        <v>366016</v>
      </c>
      <c r="B252" s="241" t="s">
        <v>430</v>
      </c>
      <c r="C252" s="98" t="s">
        <v>53</v>
      </c>
      <c r="D252" s="99" t="s">
        <v>110</v>
      </c>
      <c r="E252" s="100" t="s">
        <v>266</v>
      </c>
      <c r="F252" s="100" t="s">
        <v>67</v>
      </c>
      <c r="G252" s="73">
        <v>9490</v>
      </c>
      <c r="H252" s="463"/>
      <c r="I252" s="469">
        <f>G252*1.99</f>
        <v>18885.099999999999</v>
      </c>
      <c r="J252" s="170" t="s">
        <v>342</v>
      </c>
      <c r="K252" s="55">
        <v>1022708</v>
      </c>
      <c r="L252" s="156">
        <v>1140789</v>
      </c>
      <c r="M252" s="156">
        <v>1140839</v>
      </c>
      <c r="N252" s="156">
        <v>1140896</v>
      </c>
      <c r="O252" s="157">
        <v>1140988</v>
      </c>
    </row>
    <row r="253" spans="1:15" s="1" customFormat="1" x14ac:dyDescent="0.25">
      <c r="A253" s="102">
        <v>366498</v>
      </c>
      <c r="B253" s="128" t="s">
        <v>431</v>
      </c>
      <c r="C253" s="104" t="s">
        <v>321</v>
      </c>
      <c r="D253" s="105" t="s">
        <v>322</v>
      </c>
      <c r="E253" s="106" t="s">
        <v>266</v>
      </c>
      <c r="F253" s="106" t="s">
        <v>67</v>
      </c>
      <c r="G253" s="73">
        <v>9490</v>
      </c>
      <c r="H253" s="464"/>
      <c r="I253" s="469">
        <f t="shared" ref="I253:I269" si="13">G253*1.99</f>
        <v>18885.099999999999</v>
      </c>
      <c r="J253" s="171" t="s">
        <v>343</v>
      </c>
      <c r="K253" s="28">
        <v>983915</v>
      </c>
      <c r="L253" s="124">
        <v>1140795</v>
      </c>
      <c r="M253" s="124">
        <v>1140845</v>
      </c>
      <c r="N253" s="124">
        <v>1140902</v>
      </c>
      <c r="O253" s="125">
        <v>1140994</v>
      </c>
    </row>
    <row r="254" spans="1:15" s="1" customFormat="1" x14ac:dyDescent="0.25">
      <c r="A254" s="102">
        <v>366047</v>
      </c>
      <c r="B254" s="128" t="s">
        <v>432</v>
      </c>
      <c r="C254" s="104" t="s">
        <v>54</v>
      </c>
      <c r="D254" s="105" t="s">
        <v>96</v>
      </c>
      <c r="E254" s="106" t="s">
        <v>266</v>
      </c>
      <c r="F254" s="106" t="s">
        <v>67</v>
      </c>
      <c r="G254" s="73">
        <v>9490</v>
      </c>
      <c r="H254" s="464"/>
      <c r="I254" s="469">
        <f t="shared" si="13"/>
        <v>18885.099999999999</v>
      </c>
      <c r="J254" s="171" t="s">
        <v>352</v>
      </c>
      <c r="K254" s="28">
        <v>1264401</v>
      </c>
      <c r="L254" s="124">
        <v>1140788</v>
      </c>
      <c r="M254" s="124">
        <v>1140838</v>
      </c>
      <c r="N254" s="124">
        <v>1140895</v>
      </c>
      <c r="O254" s="125">
        <v>1140987</v>
      </c>
    </row>
    <row r="255" spans="1:15" s="1" customFormat="1" x14ac:dyDescent="0.25">
      <c r="A255" s="102">
        <v>366528</v>
      </c>
      <c r="B255" s="128" t="s">
        <v>433</v>
      </c>
      <c r="C255" s="104" t="s">
        <v>55</v>
      </c>
      <c r="D255" s="105" t="s">
        <v>111</v>
      </c>
      <c r="E255" s="106" t="s">
        <v>266</v>
      </c>
      <c r="F255" s="106" t="s">
        <v>67</v>
      </c>
      <c r="G255" s="73">
        <v>9490</v>
      </c>
      <c r="H255" s="464"/>
      <c r="I255" s="469">
        <f t="shared" si="13"/>
        <v>18885.099999999999</v>
      </c>
      <c r="J255" s="171" t="s">
        <v>302</v>
      </c>
      <c r="K255" s="28">
        <v>1147505</v>
      </c>
      <c r="L255" s="124">
        <v>1140782</v>
      </c>
      <c r="M255" s="124">
        <v>1140832</v>
      </c>
      <c r="N255" s="124">
        <v>1140879</v>
      </c>
      <c r="O255" s="125">
        <v>1140981</v>
      </c>
    </row>
    <row r="256" spans="1:15" s="1" customFormat="1" x14ac:dyDescent="0.25">
      <c r="A256" s="102">
        <v>366108</v>
      </c>
      <c r="B256" s="258" t="s">
        <v>438</v>
      </c>
      <c r="C256" s="104" t="s">
        <v>46</v>
      </c>
      <c r="D256" s="105" t="s">
        <v>98</v>
      </c>
      <c r="E256" s="106"/>
      <c r="F256" s="106" t="s">
        <v>67</v>
      </c>
      <c r="G256" s="73">
        <v>9490</v>
      </c>
      <c r="H256" s="464"/>
      <c r="I256" s="469">
        <f t="shared" si="13"/>
        <v>18885.099999999999</v>
      </c>
      <c r="J256" s="171" t="s">
        <v>349</v>
      </c>
      <c r="K256" s="28">
        <v>1254908</v>
      </c>
      <c r="L256" s="124">
        <v>1344680</v>
      </c>
      <c r="M256" s="124">
        <v>1344695</v>
      </c>
      <c r="N256" s="124">
        <v>1344684</v>
      </c>
      <c r="O256" s="125">
        <v>1344710</v>
      </c>
    </row>
    <row r="257" spans="1:15" s="1" customFormat="1" ht="15.75" customHeight="1" x14ac:dyDescent="0.25">
      <c r="A257" s="102">
        <v>366139</v>
      </c>
      <c r="B257" s="128"/>
      <c r="C257" s="104" t="s">
        <v>83</v>
      </c>
      <c r="D257" s="105" t="s">
        <v>99</v>
      </c>
      <c r="E257" s="106" t="s">
        <v>266</v>
      </c>
      <c r="F257" s="106" t="s">
        <v>67</v>
      </c>
      <c r="G257" s="73">
        <v>9490</v>
      </c>
      <c r="H257" s="464"/>
      <c r="I257" s="469">
        <f t="shared" si="13"/>
        <v>18885.099999999999</v>
      </c>
      <c r="J257" s="171" t="s">
        <v>336</v>
      </c>
      <c r="K257" s="28">
        <v>1254962</v>
      </c>
      <c r="L257" s="124">
        <v>1140619</v>
      </c>
      <c r="M257" s="124">
        <v>1140739</v>
      </c>
      <c r="N257" s="124">
        <v>1140876</v>
      </c>
      <c r="O257" s="125">
        <v>1140978</v>
      </c>
    </row>
    <row r="258" spans="1:15" s="1" customFormat="1" x14ac:dyDescent="0.25">
      <c r="A258" s="102">
        <v>366436</v>
      </c>
      <c r="B258" s="258" t="s">
        <v>456</v>
      </c>
      <c r="C258" s="104" t="s">
        <v>29</v>
      </c>
      <c r="D258" s="105" t="s">
        <v>112</v>
      </c>
      <c r="E258" s="106" t="s">
        <v>266</v>
      </c>
      <c r="F258" s="106" t="s">
        <v>67</v>
      </c>
      <c r="G258" s="73">
        <v>9490</v>
      </c>
      <c r="H258" s="464"/>
      <c r="I258" s="469">
        <f t="shared" si="13"/>
        <v>18885.099999999999</v>
      </c>
      <c r="J258" s="171" t="s">
        <v>343</v>
      </c>
      <c r="K258" s="28">
        <v>983915</v>
      </c>
      <c r="L258" s="124">
        <v>1140795</v>
      </c>
      <c r="M258" s="124">
        <v>1140845</v>
      </c>
      <c r="N258" s="124">
        <v>1140902</v>
      </c>
      <c r="O258" s="125">
        <v>1140994</v>
      </c>
    </row>
    <row r="259" spans="1:15" s="1" customFormat="1" ht="15.75" customHeight="1" x14ac:dyDescent="0.25">
      <c r="A259" s="102">
        <v>366221</v>
      </c>
      <c r="B259" s="258" t="s">
        <v>444</v>
      </c>
      <c r="C259" s="104" t="s">
        <v>32</v>
      </c>
      <c r="D259" s="105" t="s">
        <v>104</v>
      </c>
      <c r="E259" s="106"/>
      <c r="F259" s="106" t="s">
        <v>67</v>
      </c>
      <c r="G259" s="73">
        <v>9490</v>
      </c>
      <c r="H259" s="464"/>
      <c r="I259" s="469">
        <f t="shared" si="13"/>
        <v>18885.099999999999</v>
      </c>
      <c r="J259" s="171" t="s">
        <v>345</v>
      </c>
      <c r="K259" s="28">
        <v>1420823</v>
      </c>
      <c r="L259" s="124">
        <v>1140782</v>
      </c>
      <c r="M259" s="124">
        <v>1140832</v>
      </c>
      <c r="N259" s="124">
        <v>1140879</v>
      </c>
      <c r="O259" s="125">
        <v>1140981</v>
      </c>
    </row>
    <row r="260" spans="1:15" s="1" customFormat="1" x14ac:dyDescent="0.25">
      <c r="A260" s="102">
        <v>366375</v>
      </c>
      <c r="B260" s="128"/>
      <c r="C260" s="104" t="s">
        <v>129</v>
      </c>
      <c r="D260" s="105" t="s">
        <v>136</v>
      </c>
      <c r="E260" s="106" t="s">
        <v>266</v>
      </c>
      <c r="F260" s="106" t="s">
        <v>67</v>
      </c>
      <c r="G260" s="73">
        <v>9490</v>
      </c>
      <c r="H260" s="464"/>
      <c r="I260" s="469">
        <f t="shared" si="13"/>
        <v>18885.099999999999</v>
      </c>
      <c r="J260" s="171" t="s">
        <v>338</v>
      </c>
      <c r="K260" s="28">
        <v>1022707</v>
      </c>
      <c r="L260" s="124">
        <v>1140792</v>
      </c>
      <c r="M260" s="124">
        <v>1140842</v>
      </c>
      <c r="N260" s="124">
        <v>1140899</v>
      </c>
      <c r="O260" s="125">
        <v>1140991</v>
      </c>
    </row>
    <row r="261" spans="1:15" s="1" customFormat="1" ht="15.75" customHeight="1" x14ac:dyDescent="0.25">
      <c r="A261" s="102">
        <v>366283</v>
      </c>
      <c r="B261" s="128"/>
      <c r="C261" s="104" t="s">
        <v>313</v>
      </c>
      <c r="D261" s="105" t="s">
        <v>314</v>
      </c>
      <c r="E261" s="106"/>
      <c r="F261" s="106" t="s">
        <v>67</v>
      </c>
      <c r="G261" s="73">
        <v>9490</v>
      </c>
      <c r="H261" s="464"/>
      <c r="I261" s="469">
        <f t="shared" si="13"/>
        <v>18885.099999999999</v>
      </c>
      <c r="J261" s="171" t="s">
        <v>260</v>
      </c>
      <c r="K261" s="28">
        <v>1254887</v>
      </c>
      <c r="L261" s="124">
        <v>1140619</v>
      </c>
      <c r="M261" s="124">
        <v>1140739</v>
      </c>
      <c r="N261" s="124">
        <v>1140876</v>
      </c>
      <c r="O261" s="125">
        <v>1140978</v>
      </c>
    </row>
    <row r="262" spans="1:15" s="1" customFormat="1" ht="15.75" customHeight="1" x14ac:dyDescent="0.25">
      <c r="A262" s="102">
        <v>366160</v>
      </c>
      <c r="B262" s="128"/>
      <c r="C262" s="104" t="s">
        <v>87</v>
      </c>
      <c r="D262" s="105" t="s">
        <v>108</v>
      </c>
      <c r="E262" s="106" t="s">
        <v>266</v>
      </c>
      <c r="F262" s="106" t="s">
        <v>67</v>
      </c>
      <c r="G262" s="73">
        <v>9490</v>
      </c>
      <c r="H262" s="464"/>
      <c r="I262" s="469">
        <f t="shared" si="13"/>
        <v>18885.099999999999</v>
      </c>
      <c r="J262" s="171" t="s">
        <v>351</v>
      </c>
      <c r="K262" s="28">
        <v>1254990</v>
      </c>
      <c r="L262" s="124">
        <v>1140790</v>
      </c>
      <c r="M262" s="124">
        <v>1140840</v>
      </c>
      <c r="N262" s="124">
        <v>1140897</v>
      </c>
      <c r="O262" s="125">
        <v>1140989</v>
      </c>
    </row>
    <row r="263" spans="1:15" x14ac:dyDescent="0.25">
      <c r="A263" s="102">
        <v>366467</v>
      </c>
      <c r="B263" s="128"/>
      <c r="C263" s="104" t="s">
        <v>89</v>
      </c>
      <c r="D263" s="105" t="s">
        <v>113</v>
      </c>
      <c r="E263" s="106" t="s">
        <v>266</v>
      </c>
      <c r="F263" s="106" t="s">
        <v>67</v>
      </c>
      <c r="G263" s="73">
        <v>9490</v>
      </c>
      <c r="H263" s="464"/>
      <c r="I263" s="469">
        <f t="shared" si="13"/>
        <v>18885.099999999999</v>
      </c>
      <c r="J263" s="171" t="s">
        <v>340</v>
      </c>
      <c r="K263" s="28">
        <v>219374</v>
      </c>
      <c r="L263" s="124">
        <v>1140793</v>
      </c>
      <c r="M263" s="124">
        <v>1140843</v>
      </c>
      <c r="N263" s="124">
        <v>1140900</v>
      </c>
      <c r="O263" s="125">
        <v>1140992</v>
      </c>
    </row>
    <row r="264" spans="1:15" s="1" customFormat="1" x14ac:dyDescent="0.25">
      <c r="A264" s="102">
        <v>372499</v>
      </c>
      <c r="B264" s="128"/>
      <c r="C264" s="104" t="s">
        <v>508</v>
      </c>
      <c r="D264" s="105" t="s">
        <v>509</v>
      </c>
      <c r="E264" s="106"/>
      <c r="F264" s="106" t="s">
        <v>67</v>
      </c>
      <c r="G264" s="73">
        <v>9490</v>
      </c>
      <c r="H264" s="464"/>
      <c r="I264" s="469">
        <f t="shared" si="13"/>
        <v>18885.099999999999</v>
      </c>
      <c r="J264" s="171" t="s">
        <v>510</v>
      </c>
      <c r="K264" s="28">
        <v>1254913</v>
      </c>
      <c r="L264" s="124">
        <v>1502699</v>
      </c>
      <c r="M264" s="124">
        <v>1502812</v>
      </c>
      <c r="N264" s="124">
        <v>1502787</v>
      </c>
      <c r="O264" s="125">
        <v>1502759</v>
      </c>
    </row>
    <row r="265" spans="1:15" s="1" customFormat="1" x14ac:dyDescent="0.25">
      <c r="A265" s="102">
        <v>366078</v>
      </c>
      <c r="B265" s="128"/>
      <c r="C265" s="104" t="s">
        <v>523</v>
      </c>
      <c r="D265" s="105" t="s">
        <v>524</v>
      </c>
      <c r="E265" s="106"/>
      <c r="F265" s="106" t="s">
        <v>67</v>
      </c>
      <c r="G265" s="73">
        <v>9490</v>
      </c>
      <c r="H265" s="464"/>
      <c r="I265" s="469">
        <f t="shared" si="13"/>
        <v>18885.099999999999</v>
      </c>
      <c r="J265" s="171" t="s">
        <v>525</v>
      </c>
      <c r="K265" s="28">
        <v>941389</v>
      </c>
      <c r="L265" s="124">
        <v>1140619</v>
      </c>
      <c r="M265" s="124">
        <v>1140739</v>
      </c>
      <c r="N265" s="124">
        <v>1140876</v>
      </c>
      <c r="O265" s="125">
        <v>1140978</v>
      </c>
    </row>
    <row r="266" spans="1:15" s="1" customFormat="1" x14ac:dyDescent="0.25">
      <c r="A266" s="102">
        <v>366405</v>
      </c>
      <c r="B266" s="128"/>
      <c r="C266" s="104" t="s">
        <v>526</v>
      </c>
      <c r="D266" s="105" t="s">
        <v>527</v>
      </c>
      <c r="E266" s="106"/>
      <c r="F266" s="106" t="s">
        <v>67</v>
      </c>
      <c r="G266" s="73">
        <v>9490</v>
      </c>
      <c r="H266" s="464"/>
      <c r="I266" s="469">
        <f t="shared" si="13"/>
        <v>18885.099999999999</v>
      </c>
      <c r="J266" s="171" t="s">
        <v>528</v>
      </c>
      <c r="K266" s="28">
        <v>1254961</v>
      </c>
      <c r="L266" s="124">
        <v>1140784</v>
      </c>
      <c r="M266" s="124">
        <v>1140834</v>
      </c>
      <c r="N266" s="124">
        <v>1140891</v>
      </c>
      <c r="O266" s="125">
        <v>1140983</v>
      </c>
    </row>
    <row r="267" spans="1:15" ht="15.75" customHeight="1" x14ac:dyDescent="0.25">
      <c r="A267" s="102">
        <v>366252</v>
      </c>
      <c r="B267" s="128"/>
      <c r="C267" s="104" t="s">
        <v>577</v>
      </c>
      <c r="D267" s="105" t="s">
        <v>578</v>
      </c>
      <c r="E267" s="106"/>
      <c r="F267" s="106" t="s">
        <v>67</v>
      </c>
      <c r="G267" s="73">
        <v>9490</v>
      </c>
      <c r="H267" s="464"/>
      <c r="I267" s="469">
        <f t="shared" si="13"/>
        <v>18885.099999999999</v>
      </c>
      <c r="J267" s="171" t="s">
        <v>579</v>
      </c>
      <c r="K267" s="28">
        <v>1254944</v>
      </c>
      <c r="L267" s="124">
        <v>1140785</v>
      </c>
      <c r="M267" s="124">
        <v>1140835</v>
      </c>
      <c r="N267" s="124">
        <v>1140892</v>
      </c>
      <c r="O267" s="125">
        <v>1140984</v>
      </c>
    </row>
    <row r="268" spans="1:15" x14ac:dyDescent="0.25">
      <c r="A268" s="102">
        <v>366313</v>
      </c>
      <c r="B268" s="128"/>
      <c r="C268" s="104" t="s">
        <v>602</v>
      </c>
      <c r="D268" s="105" t="s">
        <v>603</v>
      </c>
      <c r="E268" s="106"/>
      <c r="F268" s="106" t="s">
        <v>67</v>
      </c>
      <c r="G268" s="73">
        <v>9490</v>
      </c>
      <c r="H268" s="464"/>
      <c r="I268" s="469">
        <f t="shared" si="13"/>
        <v>18885.099999999999</v>
      </c>
      <c r="J268" s="171" t="s">
        <v>604</v>
      </c>
      <c r="K268" s="28">
        <v>1483163</v>
      </c>
      <c r="L268" s="124">
        <v>1140784</v>
      </c>
      <c r="M268" s="124">
        <v>1140834</v>
      </c>
      <c r="N268" s="124">
        <v>1140891</v>
      </c>
      <c r="O268" s="125">
        <v>1140983</v>
      </c>
    </row>
    <row r="269" spans="1:15" ht="15.75" customHeight="1" thickBot="1" x14ac:dyDescent="0.3">
      <c r="A269" s="109">
        <v>366344</v>
      </c>
      <c r="B269" s="242"/>
      <c r="C269" s="111" t="s">
        <v>605</v>
      </c>
      <c r="D269" s="112" t="s">
        <v>606</v>
      </c>
      <c r="E269" s="113"/>
      <c r="F269" s="113" t="s">
        <v>67</v>
      </c>
      <c r="G269" s="73">
        <v>9490</v>
      </c>
      <c r="H269" s="465"/>
      <c r="I269" s="469">
        <f t="shared" si="13"/>
        <v>18885.099999999999</v>
      </c>
      <c r="J269" s="172" t="s">
        <v>607</v>
      </c>
      <c r="K269" s="54">
        <v>1483126</v>
      </c>
      <c r="L269" s="126">
        <v>1140792</v>
      </c>
      <c r="M269" s="126">
        <v>1140842</v>
      </c>
      <c r="N269" s="126">
        <v>1140899</v>
      </c>
      <c r="O269" s="127">
        <v>1140991</v>
      </c>
    </row>
    <row r="270" spans="1:15" x14ac:dyDescent="0.25">
      <c r="A270" s="38" t="s">
        <v>269</v>
      </c>
      <c r="B270" s="32"/>
      <c r="C270" s="17"/>
      <c r="D270" s="422" t="s">
        <v>58</v>
      </c>
      <c r="E270" s="18"/>
      <c r="F270" s="18"/>
      <c r="G270" s="223"/>
      <c r="H270" s="223"/>
      <c r="I270" s="223"/>
      <c r="J270" s="19"/>
      <c r="K270" s="20"/>
      <c r="L270" s="19"/>
      <c r="M270" s="19"/>
      <c r="N270" s="19"/>
      <c r="O270" s="21"/>
    </row>
    <row r="271" spans="1:15" ht="15" customHeight="1" x14ac:dyDescent="0.25">
      <c r="A271" s="39"/>
      <c r="B271" s="33"/>
      <c r="C271" s="6"/>
      <c r="D271" s="423" t="s">
        <v>52</v>
      </c>
      <c r="E271" s="411"/>
      <c r="F271" s="411"/>
      <c r="G271" s="411"/>
      <c r="H271" s="449"/>
      <c r="I271" s="449"/>
      <c r="J271" s="411"/>
      <c r="K271" s="411"/>
      <c r="L271" s="411"/>
      <c r="M271" s="411"/>
      <c r="N271" s="411"/>
      <c r="O271" s="420"/>
    </row>
    <row r="272" spans="1:15" ht="15.75" thickBot="1" x14ac:dyDescent="0.3">
      <c r="A272" s="40" t="s">
        <v>472</v>
      </c>
      <c r="B272" s="34"/>
      <c r="C272" s="22"/>
      <c r="D272" s="22"/>
      <c r="E272" s="23"/>
      <c r="F272" s="23"/>
      <c r="G272" s="222"/>
      <c r="H272" s="222"/>
      <c r="I272" s="222"/>
      <c r="J272" s="23"/>
      <c r="K272" s="24"/>
      <c r="L272" s="23"/>
      <c r="M272" s="23"/>
      <c r="N272" s="23"/>
      <c r="O272" s="25"/>
    </row>
    <row r="273" spans="1:15" ht="34.5" thickBot="1" x14ac:dyDescent="0.3">
      <c r="A273" s="407" t="s">
        <v>60</v>
      </c>
      <c r="B273" s="408" t="s">
        <v>264</v>
      </c>
      <c r="C273" s="403" t="s">
        <v>59</v>
      </c>
      <c r="D273" s="409" t="s">
        <v>267</v>
      </c>
      <c r="E273" s="409" t="s">
        <v>324</v>
      </c>
      <c r="F273" s="409" t="s">
        <v>370</v>
      </c>
      <c r="G273" s="410" t="s">
        <v>664</v>
      </c>
      <c r="H273" s="410" t="s">
        <v>665</v>
      </c>
      <c r="I273" s="410" t="s">
        <v>673</v>
      </c>
      <c r="J273" s="404" t="s">
        <v>368</v>
      </c>
      <c r="K273" s="404" t="s">
        <v>369</v>
      </c>
      <c r="L273" s="405" t="s">
        <v>1</v>
      </c>
      <c r="M273" s="405" t="s">
        <v>2</v>
      </c>
      <c r="N273" s="405" t="s">
        <v>3</v>
      </c>
      <c r="O273" s="406" t="s">
        <v>4</v>
      </c>
    </row>
    <row r="274" spans="1:15" s="1" customFormat="1" ht="15.75" customHeight="1" x14ac:dyDescent="0.25">
      <c r="A274" s="130">
        <v>363756</v>
      </c>
      <c r="B274" s="380" t="s">
        <v>447</v>
      </c>
      <c r="C274" s="132" t="s">
        <v>33</v>
      </c>
      <c r="D274" s="132" t="s">
        <v>105</v>
      </c>
      <c r="E274" s="133"/>
      <c r="F274" s="133" t="s">
        <v>67</v>
      </c>
      <c r="G274" s="73">
        <v>10590</v>
      </c>
      <c r="H274" s="473"/>
      <c r="I274" s="469">
        <f t="shared" ref="I274:I279" si="14">G274*2.54</f>
        <v>26898.600000000002</v>
      </c>
      <c r="J274" s="66" t="s">
        <v>344</v>
      </c>
      <c r="K274" s="51">
        <v>941159</v>
      </c>
      <c r="L274" s="120">
        <v>1140793</v>
      </c>
      <c r="M274" s="120">
        <v>1140843</v>
      </c>
      <c r="N274" s="120">
        <v>1140900</v>
      </c>
      <c r="O274" s="121">
        <v>1140992</v>
      </c>
    </row>
    <row r="275" spans="1:15" s="1" customFormat="1" ht="15.75" customHeight="1" x14ac:dyDescent="0.25">
      <c r="A275" s="134">
        <v>363602</v>
      </c>
      <c r="B275" s="76"/>
      <c r="C275" s="76" t="s">
        <v>130</v>
      </c>
      <c r="D275" s="76" t="s">
        <v>137</v>
      </c>
      <c r="E275" s="77" t="s">
        <v>266</v>
      </c>
      <c r="F275" s="77" t="s">
        <v>67</v>
      </c>
      <c r="G275" s="73">
        <v>10590</v>
      </c>
      <c r="H275" s="464"/>
      <c r="I275" s="469">
        <f t="shared" si="14"/>
        <v>26898.600000000002</v>
      </c>
      <c r="J275" s="73" t="s">
        <v>337</v>
      </c>
      <c r="K275" s="15">
        <v>1483098</v>
      </c>
      <c r="L275" s="140">
        <v>1140784</v>
      </c>
      <c r="M275" s="140">
        <v>1140834</v>
      </c>
      <c r="N275" s="140">
        <v>1140891</v>
      </c>
      <c r="O275" s="141">
        <v>1140983</v>
      </c>
    </row>
    <row r="276" spans="1:15" s="1" customFormat="1" ht="15.75" customHeight="1" x14ac:dyDescent="0.25">
      <c r="A276" s="134">
        <v>363633</v>
      </c>
      <c r="B276" s="76"/>
      <c r="C276" s="76" t="s">
        <v>323</v>
      </c>
      <c r="D276" s="76" t="s">
        <v>376</v>
      </c>
      <c r="E276" s="77"/>
      <c r="F276" s="77" t="s">
        <v>67</v>
      </c>
      <c r="G276" s="73">
        <v>10590</v>
      </c>
      <c r="H276" s="464"/>
      <c r="I276" s="469">
        <f t="shared" si="14"/>
        <v>26898.600000000002</v>
      </c>
      <c r="J276" s="73" t="s">
        <v>364</v>
      </c>
      <c r="K276" s="15">
        <v>1483146</v>
      </c>
      <c r="L276" s="139">
        <v>1140793</v>
      </c>
      <c r="M276" s="139">
        <v>1140843</v>
      </c>
      <c r="N276" s="139">
        <v>1140900</v>
      </c>
      <c r="O276" s="164">
        <v>1140992</v>
      </c>
    </row>
    <row r="277" spans="1:15" s="1" customFormat="1" ht="15.75" customHeight="1" x14ac:dyDescent="0.25">
      <c r="A277" s="134">
        <v>363725</v>
      </c>
      <c r="B277" s="76"/>
      <c r="C277" s="76" t="s">
        <v>574</v>
      </c>
      <c r="D277" s="76" t="s">
        <v>575</v>
      </c>
      <c r="E277" s="77"/>
      <c r="F277" s="77" t="s">
        <v>67</v>
      </c>
      <c r="G277" s="73">
        <v>10590</v>
      </c>
      <c r="H277" s="464"/>
      <c r="I277" s="469">
        <f t="shared" si="14"/>
        <v>26898.600000000002</v>
      </c>
      <c r="J277" s="73" t="s">
        <v>342</v>
      </c>
      <c r="K277" s="15">
        <v>1022708</v>
      </c>
      <c r="L277" s="139">
        <v>1140789</v>
      </c>
      <c r="M277" s="139">
        <v>1140839</v>
      </c>
      <c r="N277" s="139">
        <v>1140896</v>
      </c>
      <c r="O277" s="164">
        <v>1140988</v>
      </c>
    </row>
    <row r="278" spans="1:15" s="1" customFormat="1" ht="15.75" customHeight="1" x14ac:dyDescent="0.25">
      <c r="A278" s="134">
        <v>363664</v>
      </c>
      <c r="B278" s="76"/>
      <c r="C278" s="76" t="s">
        <v>608</v>
      </c>
      <c r="D278" s="76" t="s">
        <v>609</v>
      </c>
      <c r="E278" s="77" t="s">
        <v>266</v>
      </c>
      <c r="F278" s="77" t="s">
        <v>67</v>
      </c>
      <c r="G278" s="73">
        <v>10590</v>
      </c>
      <c r="H278" s="464"/>
      <c r="I278" s="469">
        <f t="shared" si="14"/>
        <v>26898.600000000002</v>
      </c>
      <c r="J278" s="73" t="s">
        <v>610</v>
      </c>
      <c r="K278" s="15">
        <v>1483172</v>
      </c>
      <c r="L278" s="139">
        <v>1140782</v>
      </c>
      <c r="M278" s="139">
        <v>1140832</v>
      </c>
      <c r="N278" s="139">
        <v>1140879</v>
      </c>
      <c r="O278" s="164">
        <v>1140981</v>
      </c>
    </row>
    <row r="279" spans="1:15" s="1" customFormat="1" ht="15.75" customHeight="1" thickBot="1" x14ac:dyDescent="0.3">
      <c r="A279" s="142">
        <v>363695</v>
      </c>
      <c r="B279" s="80"/>
      <c r="C279" s="80" t="s">
        <v>616</v>
      </c>
      <c r="D279" s="80" t="s">
        <v>617</v>
      </c>
      <c r="E279" s="81"/>
      <c r="F279" s="81" t="s">
        <v>67</v>
      </c>
      <c r="G279" s="73">
        <v>10590</v>
      </c>
      <c r="H279" s="465"/>
      <c r="I279" s="469">
        <f t="shared" si="14"/>
        <v>26898.600000000002</v>
      </c>
      <c r="J279" s="82" t="s">
        <v>241</v>
      </c>
      <c r="K279" s="16">
        <v>941182</v>
      </c>
      <c r="L279" s="167">
        <v>1164549</v>
      </c>
      <c r="M279" s="167">
        <v>1164824</v>
      </c>
      <c r="N279" s="167">
        <v>1164826</v>
      </c>
      <c r="O279" s="169">
        <v>1164820</v>
      </c>
    </row>
    <row r="280" spans="1:15" s="1" customFormat="1" ht="15.75" customHeight="1" x14ac:dyDescent="0.25">
      <c r="A280" s="38" t="s">
        <v>56</v>
      </c>
      <c r="B280" s="32"/>
      <c r="C280" s="17"/>
      <c r="D280" s="422" t="s">
        <v>58</v>
      </c>
      <c r="E280" s="18"/>
      <c r="F280" s="18"/>
      <c r="G280" s="223"/>
      <c r="H280" s="223"/>
      <c r="I280" s="223"/>
      <c r="J280" s="19"/>
      <c r="K280" s="20"/>
      <c r="L280" s="19"/>
      <c r="M280" s="19"/>
      <c r="N280" s="19"/>
      <c r="O280" s="21"/>
    </row>
    <row r="281" spans="1:15" ht="15" customHeight="1" x14ac:dyDescent="0.25">
      <c r="A281" s="39"/>
      <c r="B281" s="33"/>
      <c r="C281" s="6"/>
      <c r="D281" s="423" t="s">
        <v>52</v>
      </c>
      <c r="E281" s="421"/>
      <c r="F281" s="421"/>
      <c r="G281" s="421"/>
      <c r="H281" s="450"/>
      <c r="I281" s="450"/>
      <c r="J281" s="421"/>
      <c r="K281" s="421"/>
      <c r="L281" s="421"/>
      <c r="M281" s="421"/>
      <c r="N281" s="421"/>
      <c r="O281" s="424"/>
    </row>
    <row r="282" spans="1:15" ht="15.75" thickBot="1" x14ac:dyDescent="0.3">
      <c r="A282" s="40" t="s">
        <v>150</v>
      </c>
      <c r="B282" s="34"/>
      <c r="C282" s="22"/>
      <c r="D282" s="22"/>
      <c r="E282" s="23"/>
      <c r="F282" s="23"/>
      <c r="G282" s="222"/>
      <c r="H282" s="222"/>
      <c r="I282" s="222"/>
      <c r="J282" s="23"/>
      <c r="K282" s="24"/>
      <c r="L282" s="23"/>
      <c r="M282" s="23"/>
      <c r="N282" s="23"/>
      <c r="O282" s="25"/>
    </row>
    <row r="283" spans="1:15" ht="40.5" thickBot="1" x14ac:dyDescent="0.3">
      <c r="A283" s="41" t="s">
        <v>60</v>
      </c>
      <c r="B283" s="48" t="s">
        <v>264</v>
      </c>
      <c r="C283" s="42" t="s">
        <v>59</v>
      </c>
      <c r="D283" s="43" t="s">
        <v>267</v>
      </c>
      <c r="E283" s="43" t="s">
        <v>324</v>
      </c>
      <c r="F283" s="43" t="s">
        <v>370</v>
      </c>
      <c r="G283" s="44" t="s">
        <v>265</v>
      </c>
      <c r="H283" s="44" t="s">
        <v>663</v>
      </c>
      <c r="I283" s="410" t="s">
        <v>673</v>
      </c>
      <c r="J283" s="45" t="s">
        <v>368</v>
      </c>
      <c r="K283" s="45" t="s">
        <v>369</v>
      </c>
      <c r="L283" s="42" t="s">
        <v>1</v>
      </c>
      <c r="M283" s="42" t="s">
        <v>2</v>
      </c>
      <c r="N283" s="42" t="s">
        <v>3</v>
      </c>
      <c r="O283" s="46" t="s">
        <v>4</v>
      </c>
    </row>
    <row r="284" spans="1:15" s="1" customFormat="1" x14ac:dyDescent="0.25">
      <c r="A284" s="389">
        <v>362452</v>
      </c>
      <c r="B284" s="390"/>
      <c r="C284" s="85" t="s">
        <v>114</v>
      </c>
      <c r="D284" s="85" t="s">
        <v>119</v>
      </c>
      <c r="E284" s="86" t="s">
        <v>266</v>
      </c>
      <c r="F284" s="86" t="s">
        <v>124</v>
      </c>
      <c r="G284" s="73">
        <v>10790</v>
      </c>
      <c r="H284" s="474"/>
      <c r="I284" s="474">
        <f>2.53*G284</f>
        <v>27298.699999999997</v>
      </c>
      <c r="J284" s="87" t="s">
        <v>330</v>
      </c>
      <c r="K284" s="400">
        <v>1254941</v>
      </c>
      <c r="L284" s="401">
        <v>1164549</v>
      </c>
      <c r="M284" s="401">
        <v>1164824</v>
      </c>
      <c r="N284" s="401">
        <v>1164826</v>
      </c>
      <c r="O284" s="402">
        <v>1164820</v>
      </c>
    </row>
    <row r="285" spans="1:15" s="1" customFormat="1" x14ac:dyDescent="0.25">
      <c r="A285" s="134">
        <v>362421</v>
      </c>
      <c r="B285" s="376" t="s">
        <v>434</v>
      </c>
      <c r="C285" s="76" t="s">
        <v>57</v>
      </c>
      <c r="D285" s="76" t="s">
        <v>120</v>
      </c>
      <c r="E285" s="77" t="s">
        <v>266</v>
      </c>
      <c r="F285" s="77" t="s">
        <v>124</v>
      </c>
      <c r="G285" s="73">
        <v>10790</v>
      </c>
      <c r="H285" s="464"/>
      <c r="I285" s="474">
        <f t="shared" ref="I285:I293" si="15">2.53*G285</f>
        <v>27298.699999999997</v>
      </c>
      <c r="J285" s="73" t="s">
        <v>244</v>
      </c>
      <c r="K285" s="15">
        <v>1279129</v>
      </c>
      <c r="L285" s="140">
        <v>1344706</v>
      </c>
      <c r="M285" s="140">
        <v>1344694</v>
      </c>
      <c r="N285" s="140">
        <v>1344683</v>
      </c>
      <c r="O285" s="141">
        <v>1344691</v>
      </c>
    </row>
    <row r="286" spans="1:15" s="1" customFormat="1" x14ac:dyDescent="0.25">
      <c r="A286" s="134">
        <v>362513</v>
      </c>
      <c r="B286" s="376"/>
      <c r="C286" s="76" t="s">
        <v>115</v>
      </c>
      <c r="D286" s="76" t="s">
        <v>375</v>
      </c>
      <c r="E286" s="77" t="s">
        <v>266</v>
      </c>
      <c r="F286" s="77" t="s">
        <v>124</v>
      </c>
      <c r="G286" s="73">
        <v>10790</v>
      </c>
      <c r="H286" s="464"/>
      <c r="I286" s="474">
        <f t="shared" si="15"/>
        <v>27298.699999999997</v>
      </c>
      <c r="J286" s="73" t="s">
        <v>331</v>
      </c>
      <c r="K286" s="15">
        <v>1254898</v>
      </c>
      <c r="L286" s="140">
        <v>1344705</v>
      </c>
      <c r="M286" s="140">
        <v>1344693</v>
      </c>
      <c r="N286" s="140">
        <v>1344682</v>
      </c>
      <c r="O286" s="141">
        <v>1344709</v>
      </c>
    </row>
    <row r="287" spans="1:15" s="1" customFormat="1" x14ac:dyDescent="0.25">
      <c r="A287" s="134">
        <v>362308</v>
      </c>
      <c r="B287" s="376"/>
      <c r="C287" s="76" t="s">
        <v>116</v>
      </c>
      <c r="D287" s="76" t="s">
        <v>121</v>
      </c>
      <c r="E287" s="77" t="s">
        <v>266</v>
      </c>
      <c r="F287" s="77" t="s">
        <v>124</v>
      </c>
      <c r="G287" s="73">
        <v>10790</v>
      </c>
      <c r="H287" s="464"/>
      <c r="I287" s="474">
        <f t="shared" si="15"/>
        <v>27298.699999999997</v>
      </c>
      <c r="J287" s="73" t="s">
        <v>329</v>
      </c>
      <c r="K287" s="15">
        <v>1483201</v>
      </c>
      <c r="L287" s="140">
        <v>1344704</v>
      </c>
      <c r="M287" s="140">
        <v>1344692</v>
      </c>
      <c r="N287" s="140">
        <v>1344681</v>
      </c>
      <c r="O287" s="141">
        <v>1344708</v>
      </c>
    </row>
    <row r="288" spans="1:15" s="1" customFormat="1" x14ac:dyDescent="0.25">
      <c r="A288" s="134">
        <v>362278</v>
      </c>
      <c r="B288" s="376"/>
      <c r="C288" s="76" t="s">
        <v>560</v>
      </c>
      <c r="D288" s="76" t="s">
        <v>561</v>
      </c>
      <c r="E288" s="77"/>
      <c r="F288" s="77" t="s">
        <v>124</v>
      </c>
      <c r="G288" s="73">
        <v>10790</v>
      </c>
      <c r="H288" s="464"/>
      <c r="I288" s="474">
        <f t="shared" si="15"/>
        <v>27298.699999999997</v>
      </c>
      <c r="J288" s="73" t="s">
        <v>241</v>
      </c>
      <c r="K288" s="15">
        <v>941182</v>
      </c>
      <c r="L288" s="140">
        <v>1164549</v>
      </c>
      <c r="M288" s="140">
        <v>1164824</v>
      </c>
      <c r="N288" s="140">
        <v>1164826</v>
      </c>
      <c r="O288" s="141">
        <v>1164820</v>
      </c>
    </row>
    <row r="289" spans="1:15" s="1" customFormat="1" x14ac:dyDescent="0.25">
      <c r="A289" s="134">
        <v>362483</v>
      </c>
      <c r="B289" s="376"/>
      <c r="C289" s="76" t="s">
        <v>587</v>
      </c>
      <c r="D289" s="76" t="s">
        <v>588</v>
      </c>
      <c r="E289" s="77"/>
      <c r="F289" s="77" t="s">
        <v>124</v>
      </c>
      <c r="G289" s="73">
        <v>10790</v>
      </c>
      <c r="H289" s="464"/>
      <c r="I289" s="474">
        <f t="shared" si="15"/>
        <v>27298.699999999997</v>
      </c>
      <c r="J289" s="73" t="s">
        <v>589</v>
      </c>
      <c r="K289" s="15">
        <v>1483147</v>
      </c>
      <c r="L289" s="140">
        <v>1344705</v>
      </c>
      <c r="M289" s="140">
        <v>1344693</v>
      </c>
      <c r="N289" s="140">
        <v>1344682</v>
      </c>
      <c r="O289" s="141">
        <v>1344709</v>
      </c>
    </row>
    <row r="290" spans="1:15" x14ac:dyDescent="0.25">
      <c r="A290" s="134">
        <v>362339</v>
      </c>
      <c r="B290" s="376"/>
      <c r="C290" s="76" t="s">
        <v>590</v>
      </c>
      <c r="D290" s="76" t="s">
        <v>301</v>
      </c>
      <c r="E290" s="77"/>
      <c r="F290" s="77" t="s">
        <v>124</v>
      </c>
      <c r="G290" s="73">
        <v>10790</v>
      </c>
      <c r="H290" s="464"/>
      <c r="I290" s="474">
        <f t="shared" si="15"/>
        <v>27298.699999999997</v>
      </c>
      <c r="J290" s="73" t="s">
        <v>312</v>
      </c>
      <c r="K290" s="15">
        <v>1474577</v>
      </c>
      <c r="L290" s="140">
        <v>1164549</v>
      </c>
      <c r="M290" s="140">
        <v>1164824</v>
      </c>
      <c r="N290" s="140">
        <v>1164826</v>
      </c>
      <c r="O290" s="141">
        <v>1164820</v>
      </c>
    </row>
    <row r="291" spans="1:15" x14ac:dyDescent="0.25">
      <c r="A291" s="134">
        <v>362360</v>
      </c>
      <c r="B291" s="376"/>
      <c r="C291" s="76" t="s">
        <v>591</v>
      </c>
      <c r="D291" s="76" t="s">
        <v>592</v>
      </c>
      <c r="E291" s="77"/>
      <c r="F291" s="77" t="s">
        <v>124</v>
      </c>
      <c r="G291" s="73">
        <v>10790</v>
      </c>
      <c r="H291" s="464"/>
      <c r="I291" s="474">
        <f t="shared" si="15"/>
        <v>27298.699999999997</v>
      </c>
      <c r="J291" s="73" t="s">
        <v>241</v>
      </c>
      <c r="K291" s="15">
        <v>941182</v>
      </c>
      <c r="L291" s="140">
        <v>1164549</v>
      </c>
      <c r="M291" s="140">
        <v>1164824</v>
      </c>
      <c r="N291" s="140">
        <v>1164826</v>
      </c>
      <c r="O291" s="141">
        <v>1164820</v>
      </c>
    </row>
    <row r="292" spans="1:15" x14ac:dyDescent="0.25">
      <c r="A292" s="134">
        <v>362391</v>
      </c>
      <c r="B292" s="376"/>
      <c r="C292" s="76" t="s">
        <v>593</v>
      </c>
      <c r="D292" s="76" t="s">
        <v>594</v>
      </c>
      <c r="E292" s="77"/>
      <c r="F292" s="77" t="s">
        <v>124</v>
      </c>
      <c r="G292" s="73">
        <v>10790</v>
      </c>
      <c r="H292" s="464"/>
      <c r="I292" s="474">
        <f t="shared" si="15"/>
        <v>27298.699999999997</v>
      </c>
      <c r="J292" s="73" t="s">
        <v>244</v>
      </c>
      <c r="K292" s="15">
        <v>1279129</v>
      </c>
      <c r="L292" s="140">
        <v>1344706</v>
      </c>
      <c r="M292" s="140">
        <v>1344694</v>
      </c>
      <c r="N292" s="140">
        <v>1344683</v>
      </c>
      <c r="O292" s="141">
        <v>1344691</v>
      </c>
    </row>
    <row r="293" spans="1:15" ht="15.75" customHeight="1" thickBot="1" x14ac:dyDescent="0.3">
      <c r="A293" s="142">
        <v>362544</v>
      </c>
      <c r="B293" s="377"/>
      <c r="C293" s="80" t="s">
        <v>645</v>
      </c>
      <c r="D293" s="80" t="s">
        <v>646</v>
      </c>
      <c r="E293" s="81"/>
      <c r="F293" s="81" t="s">
        <v>124</v>
      </c>
      <c r="G293" s="73">
        <v>10790</v>
      </c>
      <c r="H293" s="465"/>
      <c r="I293" s="474">
        <f t="shared" si="15"/>
        <v>27298.699999999997</v>
      </c>
      <c r="J293" s="82" t="s">
        <v>241</v>
      </c>
      <c r="K293" s="16">
        <v>941182</v>
      </c>
      <c r="L293" s="173">
        <v>1164549</v>
      </c>
      <c r="M293" s="173">
        <v>1164824</v>
      </c>
      <c r="N293" s="173">
        <v>1164826</v>
      </c>
      <c r="O293" s="174">
        <v>1164820</v>
      </c>
    </row>
    <row r="294" spans="1:15" ht="15" customHeight="1" x14ac:dyDescent="0.25">
      <c r="A294" s="499" t="s">
        <v>388</v>
      </c>
      <c r="B294" s="500"/>
      <c r="C294" s="500"/>
      <c r="D294" s="429" t="s">
        <v>666</v>
      </c>
      <c r="E294" s="429"/>
      <c r="F294" s="429"/>
      <c r="G294" s="429"/>
      <c r="H294" s="451"/>
      <c r="I294" s="451"/>
      <c r="J294" s="429"/>
      <c r="K294" s="429"/>
      <c r="L294" s="429"/>
      <c r="M294" s="429"/>
      <c r="N294" s="429"/>
      <c r="O294" s="430"/>
    </row>
    <row r="295" spans="1:15" s="1" customFormat="1" ht="15" customHeight="1" x14ac:dyDescent="0.25">
      <c r="A295" s="431"/>
      <c r="B295" s="432"/>
      <c r="C295" s="432"/>
      <c r="D295" s="433" t="s">
        <v>667</v>
      </c>
      <c r="E295" s="433"/>
      <c r="F295" s="433"/>
      <c r="G295" s="433"/>
      <c r="H295" s="452"/>
      <c r="I295" s="452"/>
      <c r="J295" s="433"/>
      <c r="K295" s="433"/>
      <c r="L295" s="433"/>
      <c r="M295" s="433"/>
      <c r="N295" s="433"/>
      <c r="O295" s="434"/>
    </row>
    <row r="296" spans="1:15" ht="15.75" customHeight="1" thickBot="1" x14ac:dyDescent="0.3">
      <c r="A296" s="385" t="s">
        <v>190</v>
      </c>
      <c r="B296" s="243"/>
      <c r="C296" s="244"/>
      <c r="D296" s="244"/>
      <c r="E296" s="245"/>
      <c r="F296" s="245"/>
      <c r="G296" s="246"/>
      <c r="H296" s="246"/>
      <c r="I296" s="246"/>
      <c r="J296" s="245"/>
      <c r="K296" s="247"/>
      <c r="L296" s="245"/>
      <c r="M296" s="245"/>
      <c r="N296" s="245"/>
      <c r="O296" s="248"/>
    </row>
    <row r="297" spans="1:15" ht="34.5" thickBot="1" x14ac:dyDescent="0.3">
      <c r="A297" s="407" t="s">
        <v>60</v>
      </c>
      <c r="B297" s="408" t="s">
        <v>264</v>
      </c>
      <c r="C297" s="403" t="s">
        <v>59</v>
      </c>
      <c r="D297" s="409" t="s">
        <v>267</v>
      </c>
      <c r="E297" s="409" t="s">
        <v>324</v>
      </c>
      <c r="F297" s="409" t="s">
        <v>370</v>
      </c>
      <c r="G297" s="410" t="s">
        <v>664</v>
      </c>
      <c r="H297" s="410" t="s">
        <v>665</v>
      </c>
      <c r="I297" s="410" t="s">
        <v>673</v>
      </c>
      <c r="J297" s="404" t="s">
        <v>368</v>
      </c>
      <c r="K297" s="404" t="s">
        <v>369</v>
      </c>
      <c r="L297" s="405" t="s">
        <v>1</v>
      </c>
      <c r="M297" s="405" t="s">
        <v>2</v>
      </c>
      <c r="N297" s="405" t="s">
        <v>3</v>
      </c>
      <c r="O297" s="406" t="s">
        <v>4</v>
      </c>
    </row>
    <row r="298" spans="1:15" s="1" customFormat="1" ht="15.75" customHeight="1" x14ac:dyDescent="0.25">
      <c r="A298" s="175">
        <v>361592</v>
      </c>
      <c r="B298" s="53"/>
      <c r="C298" s="98" t="s">
        <v>191</v>
      </c>
      <c r="D298" s="99" t="s">
        <v>221</v>
      </c>
      <c r="E298" s="100"/>
      <c r="F298" s="100" t="s">
        <v>67</v>
      </c>
      <c r="G298" s="176">
        <v>17990</v>
      </c>
      <c r="H298" s="463"/>
      <c r="I298" s="474">
        <f t="shared" ref="I298:I303" si="16">1.99*G298</f>
        <v>35800.1</v>
      </c>
      <c r="J298" s="176" t="s">
        <v>224</v>
      </c>
      <c r="K298" s="55">
        <v>1022755</v>
      </c>
      <c r="L298" s="156">
        <v>1140792</v>
      </c>
      <c r="M298" s="156">
        <v>1140842</v>
      </c>
      <c r="N298" s="156">
        <v>1140899</v>
      </c>
      <c r="O298" s="157">
        <v>1140991</v>
      </c>
    </row>
    <row r="299" spans="1:15" s="1" customFormat="1" ht="15.75" customHeight="1" x14ac:dyDescent="0.25">
      <c r="A299" s="177">
        <v>361417</v>
      </c>
      <c r="B299" s="52"/>
      <c r="C299" s="104" t="s">
        <v>274</v>
      </c>
      <c r="D299" s="105" t="s">
        <v>276</v>
      </c>
      <c r="E299" s="106"/>
      <c r="F299" s="106" t="s">
        <v>67</v>
      </c>
      <c r="G299" s="178">
        <v>17990</v>
      </c>
      <c r="H299" s="464"/>
      <c r="I299" s="474">
        <f t="shared" si="16"/>
        <v>35800.1</v>
      </c>
      <c r="J299" s="178" t="s">
        <v>224</v>
      </c>
      <c r="K299" s="28">
        <v>1022755</v>
      </c>
      <c r="L299" s="124">
        <v>1140792</v>
      </c>
      <c r="M299" s="124">
        <v>1140842</v>
      </c>
      <c r="N299" s="124">
        <v>1140899</v>
      </c>
      <c r="O299" s="125">
        <v>1140991</v>
      </c>
    </row>
    <row r="300" spans="1:15" s="1" customFormat="1" ht="15.75" customHeight="1" x14ac:dyDescent="0.25">
      <c r="A300" s="177">
        <v>361530</v>
      </c>
      <c r="B300" s="52"/>
      <c r="C300" s="104" t="s">
        <v>192</v>
      </c>
      <c r="D300" s="105" t="s">
        <v>277</v>
      </c>
      <c r="E300" s="369"/>
      <c r="F300" s="106" t="s">
        <v>67</v>
      </c>
      <c r="G300" s="178">
        <v>17990</v>
      </c>
      <c r="H300" s="464"/>
      <c r="I300" s="474">
        <f t="shared" si="16"/>
        <v>35800.1</v>
      </c>
      <c r="J300" s="178" t="s">
        <v>365</v>
      </c>
      <c r="K300" s="28">
        <v>1475003</v>
      </c>
      <c r="L300" s="124">
        <v>1140786</v>
      </c>
      <c r="M300" s="124">
        <v>1140836</v>
      </c>
      <c r="N300" s="124">
        <v>1140893</v>
      </c>
      <c r="O300" s="125">
        <v>1140985</v>
      </c>
    </row>
    <row r="301" spans="1:15" s="1" customFormat="1" ht="15.75" customHeight="1" x14ac:dyDescent="0.25">
      <c r="A301" s="177">
        <v>361479</v>
      </c>
      <c r="B301" s="52"/>
      <c r="C301" s="104" t="s">
        <v>193</v>
      </c>
      <c r="D301" s="105" t="s">
        <v>278</v>
      </c>
      <c r="E301" s="106"/>
      <c r="F301" s="106" t="s">
        <v>67</v>
      </c>
      <c r="G301" s="178">
        <v>17990</v>
      </c>
      <c r="H301" s="464"/>
      <c r="I301" s="474">
        <f t="shared" si="16"/>
        <v>35800.1</v>
      </c>
      <c r="J301" s="178" t="s">
        <v>345</v>
      </c>
      <c r="K301" s="28">
        <v>1420823</v>
      </c>
      <c r="L301" s="124">
        <v>1140782</v>
      </c>
      <c r="M301" s="124">
        <v>1140832</v>
      </c>
      <c r="N301" s="124">
        <v>1140879</v>
      </c>
      <c r="O301" s="125">
        <v>1140981</v>
      </c>
    </row>
    <row r="302" spans="1:15" s="1" customFormat="1" ht="15.75" customHeight="1" x14ac:dyDescent="0.25">
      <c r="A302" s="177">
        <v>361561</v>
      </c>
      <c r="B302" s="179"/>
      <c r="C302" s="158" t="s">
        <v>194</v>
      </c>
      <c r="D302" s="158" t="s">
        <v>279</v>
      </c>
      <c r="E302" s="181"/>
      <c r="F302" s="178" t="s">
        <v>67</v>
      </c>
      <c r="G302" s="178">
        <v>17990</v>
      </c>
      <c r="H302" s="464"/>
      <c r="I302" s="474">
        <f t="shared" si="16"/>
        <v>35800.1</v>
      </c>
      <c r="J302" s="178" t="s">
        <v>366</v>
      </c>
      <c r="K302" s="28">
        <v>1475040</v>
      </c>
      <c r="L302" s="182">
        <v>1140787</v>
      </c>
      <c r="M302" s="182">
        <v>1140837</v>
      </c>
      <c r="N302" s="182">
        <v>1140894</v>
      </c>
      <c r="O302" s="183">
        <v>1140986</v>
      </c>
    </row>
    <row r="303" spans="1:15" s="1" customFormat="1" ht="15.75" customHeight="1" thickBot="1" x14ac:dyDescent="0.3">
      <c r="A303" s="184">
        <v>361509</v>
      </c>
      <c r="B303" s="185"/>
      <c r="C303" s="129" t="s">
        <v>275</v>
      </c>
      <c r="D303" s="129" t="s">
        <v>280</v>
      </c>
      <c r="E303" s="187"/>
      <c r="F303" s="188" t="s">
        <v>67</v>
      </c>
      <c r="G303" s="188">
        <v>17990</v>
      </c>
      <c r="H303" s="465"/>
      <c r="I303" s="474">
        <f t="shared" si="16"/>
        <v>35800.1</v>
      </c>
      <c r="J303" s="188" t="s">
        <v>367</v>
      </c>
      <c r="K303" s="54">
        <v>1046232</v>
      </c>
      <c r="L303" s="189">
        <v>1140617</v>
      </c>
      <c r="M303" s="189">
        <v>1140737</v>
      </c>
      <c r="N303" s="189">
        <v>1140874</v>
      </c>
      <c r="O303" s="190">
        <v>1140976</v>
      </c>
    </row>
    <row r="304" spans="1:15" s="1" customFormat="1" ht="15.75" customHeight="1" x14ac:dyDescent="0.25">
      <c r="A304" s="499" t="s">
        <v>389</v>
      </c>
      <c r="B304" s="500"/>
      <c r="C304" s="500"/>
      <c r="D304" s="429" t="s">
        <v>668</v>
      </c>
      <c r="E304" s="427"/>
      <c r="F304" s="427"/>
      <c r="G304" s="427"/>
      <c r="H304" s="453"/>
      <c r="I304" s="453"/>
      <c r="J304" s="427"/>
      <c r="K304" s="427"/>
      <c r="L304" s="427"/>
      <c r="M304" s="427"/>
      <c r="N304" s="427"/>
      <c r="O304" s="428"/>
    </row>
    <row r="305" spans="1:15" s="1" customFormat="1" ht="15.75" customHeight="1" x14ac:dyDescent="0.25">
      <c r="A305" s="431"/>
      <c r="B305" s="432"/>
      <c r="C305" s="432"/>
      <c r="D305" s="433" t="s">
        <v>667</v>
      </c>
      <c r="E305" s="435"/>
      <c r="F305" s="435"/>
      <c r="G305" s="435"/>
      <c r="H305" s="454"/>
      <c r="I305" s="454"/>
      <c r="J305" s="435"/>
      <c r="K305" s="435"/>
      <c r="L305" s="435"/>
      <c r="M305" s="435"/>
      <c r="N305" s="435"/>
      <c r="O305" s="436"/>
    </row>
    <row r="306" spans="1:15" s="1" customFormat="1" ht="15.75" customHeight="1" thickBot="1" x14ac:dyDescent="0.3">
      <c r="A306" s="385" t="s">
        <v>195</v>
      </c>
      <c r="B306" s="243"/>
      <c r="C306" s="244"/>
      <c r="D306" s="244"/>
      <c r="E306" s="245"/>
      <c r="F306" s="245"/>
      <c r="G306" s="246"/>
      <c r="H306" s="246"/>
      <c r="I306" s="246"/>
      <c r="J306" s="245"/>
      <c r="K306" s="247"/>
      <c r="L306" s="245"/>
      <c r="M306" s="245"/>
      <c r="N306" s="245"/>
      <c r="O306" s="248"/>
    </row>
    <row r="307" spans="1:15" s="1" customFormat="1" ht="34.5" thickBot="1" x14ac:dyDescent="0.3">
      <c r="A307" s="407" t="s">
        <v>60</v>
      </c>
      <c r="B307" s="408" t="s">
        <v>264</v>
      </c>
      <c r="C307" s="403" t="s">
        <v>59</v>
      </c>
      <c r="D307" s="409" t="s">
        <v>267</v>
      </c>
      <c r="E307" s="409" t="s">
        <v>324</v>
      </c>
      <c r="F307" s="409" t="s">
        <v>370</v>
      </c>
      <c r="G307" s="410" t="s">
        <v>664</v>
      </c>
      <c r="H307" s="410" t="s">
        <v>665</v>
      </c>
      <c r="I307" s="410" t="s">
        <v>673</v>
      </c>
      <c r="J307" s="404" t="s">
        <v>368</v>
      </c>
      <c r="K307" s="404" t="s">
        <v>369</v>
      </c>
      <c r="L307" s="405" t="s">
        <v>1</v>
      </c>
      <c r="M307" s="405" t="s">
        <v>2</v>
      </c>
      <c r="N307" s="405" t="s">
        <v>3</v>
      </c>
      <c r="O307" s="406" t="s">
        <v>4</v>
      </c>
    </row>
    <row r="308" spans="1:15" ht="15.75" customHeight="1" x14ac:dyDescent="0.25">
      <c r="A308" s="191">
        <v>361233</v>
      </c>
      <c r="B308" s="192"/>
      <c r="C308" s="180" t="s">
        <v>196</v>
      </c>
      <c r="D308" s="180" t="s">
        <v>290</v>
      </c>
      <c r="E308" s="480"/>
      <c r="F308" s="178" t="s">
        <v>67</v>
      </c>
      <c r="G308" s="178">
        <v>17990</v>
      </c>
      <c r="H308" s="464"/>
      <c r="I308" s="474">
        <f t="shared" ref="I308:I314" si="17">2.54*G308</f>
        <v>45694.6</v>
      </c>
      <c r="J308" s="178" t="s">
        <v>302</v>
      </c>
      <c r="K308" s="28">
        <v>1147505</v>
      </c>
      <c r="L308" s="182">
        <v>1140782</v>
      </c>
      <c r="M308" s="182">
        <v>1140832</v>
      </c>
      <c r="N308" s="182">
        <v>1140879</v>
      </c>
      <c r="O308" s="183">
        <v>1140981</v>
      </c>
    </row>
    <row r="309" spans="1:15" ht="15.75" customHeight="1" x14ac:dyDescent="0.25">
      <c r="A309" s="191">
        <v>361080</v>
      </c>
      <c r="B309" s="192"/>
      <c r="C309" s="180" t="s">
        <v>281</v>
      </c>
      <c r="D309" s="180" t="s">
        <v>291</v>
      </c>
      <c r="E309" s="181"/>
      <c r="F309" s="178" t="s">
        <v>67</v>
      </c>
      <c r="G309" s="178">
        <v>17990</v>
      </c>
      <c r="H309" s="464"/>
      <c r="I309" s="474">
        <f t="shared" si="17"/>
        <v>45694.6</v>
      </c>
      <c r="J309" s="178" t="s">
        <v>256</v>
      </c>
      <c r="K309" s="28">
        <v>219353</v>
      </c>
      <c r="L309" s="182">
        <v>1140792</v>
      </c>
      <c r="M309" s="182">
        <v>1140842</v>
      </c>
      <c r="N309" s="182">
        <v>1140899</v>
      </c>
      <c r="O309" s="183">
        <v>1140991</v>
      </c>
    </row>
    <row r="310" spans="1:15" ht="15.75" customHeight="1" x14ac:dyDescent="0.25">
      <c r="A310" s="191">
        <v>361059</v>
      </c>
      <c r="B310" s="192"/>
      <c r="C310" s="180" t="s">
        <v>282</v>
      </c>
      <c r="D310" s="180" t="s">
        <v>292</v>
      </c>
      <c r="E310" s="181"/>
      <c r="F310" s="178" t="s">
        <v>67</v>
      </c>
      <c r="G310" s="178">
        <v>17990</v>
      </c>
      <c r="H310" s="464"/>
      <c r="I310" s="474">
        <f t="shared" si="17"/>
        <v>45694.6</v>
      </c>
      <c r="J310" s="178" t="s">
        <v>303</v>
      </c>
      <c r="K310" s="28">
        <v>1147507</v>
      </c>
      <c r="L310" s="182">
        <v>1140785</v>
      </c>
      <c r="M310" s="182">
        <v>1140835</v>
      </c>
      <c r="N310" s="182">
        <v>1140892</v>
      </c>
      <c r="O310" s="183">
        <v>1140984</v>
      </c>
    </row>
    <row r="311" spans="1:15" ht="15.75" customHeight="1" x14ac:dyDescent="0.25">
      <c r="A311" s="191">
        <v>361110</v>
      </c>
      <c r="B311" s="192"/>
      <c r="C311" s="180" t="s">
        <v>283</v>
      </c>
      <c r="D311" s="180" t="s">
        <v>293</v>
      </c>
      <c r="E311" s="181"/>
      <c r="F311" s="178" t="s">
        <v>67</v>
      </c>
      <c r="G311" s="178">
        <v>17990</v>
      </c>
      <c r="H311" s="464"/>
      <c r="I311" s="474">
        <f t="shared" si="17"/>
        <v>45694.6</v>
      </c>
      <c r="J311" s="178" t="s">
        <v>304</v>
      </c>
      <c r="K311" s="28">
        <v>1147508</v>
      </c>
      <c r="L311" s="182">
        <v>1140618</v>
      </c>
      <c r="M311" s="182">
        <v>1140738</v>
      </c>
      <c r="N311" s="182">
        <v>1140875</v>
      </c>
      <c r="O311" s="183">
        <v>1140977</v>
      </c>
    </row>
    <row r="312" spans="1:15" ht="15.75" customHeight="1" x14ac:dyDescent="0.25">
      <c r="A312" s="191">
        <v>361141</v>
      </c>
      <c r="B312" s="192"/>
      <c r="C312" s="180" t="s">
        <v>284</v>
      </c>
      <c r="D312" s="180" t="s">
        <v>294</v>
      </c>
      <c r="E312" s="181"/>
      <c r="F312" s="178" t="s">
        <v>67</v>
      </c>
      <c r="G312" s="178">
        <v>17990</v>
      </c>
      <c r="H312" s="464"/>
      <c r="I312" s="474">
        <f t="shared" si="17"/>
        <v>45694.6</v>
      </c>
      <c r="J312" s="178" t="s">
        <v>305</v>
      </c>
      <c r="K312" s="28">
        <v>941390</v>
      </c>
      <c r="L312" s="182">
        <v>1140619</v>
      </c>
      <c r="M312" s="182">
        <v>1140739</v>
      </c>
      <c r="N312" s="182">
        <v>1140876</v>
      </c>
      <c r="O312" s="183">
        <v>1140978</v>
      </c>
    </row>
    <row r="313" spans="1:15" ht="15.75" customHeight="1" x14ac:dyDescent="0.25">
      <c r="A313" s="191">
        <v>361295</v>
      </c>
      <c r="B313" s="192"/>
      <c r="C313" s="180" t="s">
        <v>197</v>
      </c>
      <c r="D313" s="250" t="s">
        <v>397</v>
      </c>
      <c r="E313" s="181"/>
      <c r="F313" s="178" t="s">
        <v>67</v>
      </c>
      <c r="G313" s="178">
        <v>17990</v>
      </c>
      <c r="H313" s="464"/>
      <c r="I313" s="474">
        <f t="shared" si="17"/>
        <v>45694.6</v>
      </c>
      <c r="J313" s="178" t="s">
        <v>256</v>
      </c>
      <c r="K313" s="28">
        <v>219353</v>
      </c>
      <c r="L313" s="182">
        <v>1140792</v>
      </c>
      <c r="M313" s="182">
        <v>1140842</v>
      </c>
      <c r="N313" s="182">
        <v>1140899</v>
      </c>
      <c r="O313" s="183">
        <v>1140991</v>
      </c>
    </row>
    <row r="314" spans="1:15" ht="15.75" customHeight="1" thickBot="1" x14ac:dyDescent="0.3">
      <c r="A314" s="193">
        <v>361325</v>
      </c>
      <c r="B314" s="185"/>
      <c r="C314" s="186" t="s">
        <v>285</v>
      </c>
      <c r="D314" s="391" t="s">
        <v>398</v>
      </c>
      <c r="E314" s="187"/>
      <c r="F314" s="188" t="s">
        <v>67</v>
      </c>
      <c r="G314" s="188">
        <v>17990</v>
      </c>
      <c r="H314" s="465"/>
      <c r="I314" s="474">
        <f t="shared" si="17"/>
        <v>45694.6</v>
      </c>
      <c r="J314" s="188" t="s">
        <v>257</v>
      </c>
      <c r="K314" s="54">
        <v>1254980</v>
      </c>
      <c r="L314" s="189">
        <v>1164549</v>
      </c>
      <c r="M314" s="189">
        <v>1164824</v>
      </c>
      <c r="N314" s="189">
        <v>1164826</v>
      </c>
      <c r="O314" s="190">
        <v>1164820</v>
      </c>
    </row>
    <row r="315" spans="1:15" s="1" customFormat="1" ht="15.75" customHeight="1" x14ac:dyDescent="0.25">
      <c r="A315" s="499" t="s">
        <v>389</v>
      </c>
      <c r="B315" s="500"/>
      <c r="C315" s="500"/>
      <c r="D315" s="429" t="s">
        <v>666</v>
      </c>
      <c r="E315" s="425"/>
      <c r="F315" s="425"/>
      <c r="G315" s="425"/>
      <c r="H315" s="455"/>
      <c r="I315" s="455"/>
      <c r="J315" s="425"/>
      <c r="K315" s="425"/>
      <c r="L315" s="425"/>
      <c r="M315" s="425"/>
      <c r="N315" s="425"/>
      <c r="O315" s="426"/>
    </row>
    <row r="316" spans="1:15" s="1" customFormat="1" ht="15.75" customHeight="1" x14ac:dyDescent="0.25">
      <c r="A316" s="431"/>
      <c r="B316" s="432"/>
      <c r="C316" s="432"/>
      <c r="D316" s="437" t="s">
        <v>667</v>
      </c>
      <c r="E316" s="435"/>
      <c r="F316" s="435"/>
      <c r="G316" s="435"/>
      <c r="H316" s="454"/>
      <c r="I316" s="454"/>
      <c r="J316" s="435"/>
      <c r="K316" s="435"/>
      <c r="L316" s="435"/>
      <c r="M316" s="435"/>
      <c r="N316" s="435"/>
      <c r="O316" s="436"/>
    </row>
    <row r="317" spans="1:15" s="1" customFormat="1" ht="15.75" customHeight="1" thickBot="1" x14ac:dyDescent="0.3">
      <c r="A317" s="385" t="s">
        <v>195</v>
      </c>
      <c r="B317" s="243"/>
      <c r="C317" s="244"/>
      <c r="D317" s="244"/>
      <c r="E317" s="245"/>
      <c r="F317" s="245"/>
      <c r="G317" s="246"/>
      <c r="H317" s="246"/>
      <c r="I317" s="246"/>
      <c r="J317" s="245"/>
      <c r="K317" s="247"/>
      <c r="L317" s="245"/>
      <c r="M317" s="245"/>
      <c r="N317" s="245"/>
      <c r="O317" s="248"/>
    </row>
    <row r="318" spans="1:15" s="1" customFormat="1" ht="34.5" thickBot="1" x14ac:dyDescent="0.3">
      <c r="A318" s="407" t="s">
        <v>60</v>
      </c>
      <c r="B318" s="408" t="s">
        <v>264</v>
      </c>
      <c r="C318" s="403" t="s">
        <v>59</v>
      </c>
      <c r="D318" s="409" t="s">
        <v>267</v>
      </c>
      <c r="E318" s="409" t="s">
        <v>324</v>
      </c>
      <c r="F318" s="409" t="s">
        <v>370</v>
      </c>
      <c r="G318" s="410" t="s">
        <v>664</v>
      </c>
      <c r="H318" s="410" t="s">
        <v>665</v>
      </c>
      <c r="I318" s="410" t="s">
        <v>673</v>
      </c>
      <c r="J318" s="404" t="s">
        <v>368</v>
      </c>
      <c r="K318" s="404" t="s">
        <v>369</v>
      </c>
      <c r="L318" s="405" t="s">
        <v>1</v>
      </c>
      <c r="M318" s="405" t="s">
        <v>2</v>
      </c>
      <c r="N318" s="405" t="s">
        <v>3</v>
      </c>
      <c r="O318" s="406" t="s">
        <v>4</v>
      </c>
    </row>
    <row r="319" spans="1:15" ht="15.75" customHeight="1" x14ac:dyDescent="0.25">
      <c r="A319" s="191">
        <v>361356</v>
      </c>
      <c r="B319" s="192"/>
      <c r="C319" s="180" t="s">
        <v>286</v>
      </c>
      <c r="D319" s="180" t="s">
        <v>295</v>
      </c>
      <c r="E319" s="181"/>
      <c r="F319" s="178" t="s">
        <v>67</v>
      </c>
      <c r="G319" s="178">
        <v>17990</v>
      </c>
      <c r="H319" s="464"/>
      <c r="I319" s="464">
        <f t="shared" ref="I319:I325" si="18">G319*2.54</f>
        <v>45694.6</v>
      </c>
      <c r="J319" s="178" t="s">
        <v>306</v>
      </c>
      <c r="K319" s="28">
        <v>1046236</v>
      </c>
      <c r="L319" s="182">
        <v>1140792</v>
      </c>
      <c r="M319" s="182">
        <v>1140842</v>
      </c>
      <c r="N319" s="182">
        <v>1140899</v>
      </c>
      <c r="O319" s="183">
        <v>1140991</v>
      </c>
    </row>
    <row r="320" spans="1:15" ht="15.75" customHeight="1" x14ac:dyDescent="0.25">
      <c r="A320" s="191">
        <v>373335</v>
      </c>
      <c r="B320" s="192"/>
      <c r="C320" s="180" t="s">
        <v>198</v>
      </c>
      <c r="D320" s="180" t="s">
        <v>296</v>
      </c>
      <c r="E320" s="181"/>
      <c r="F320" s="178" t="s">
        <v>67</v>
      </c>
      <c r="G320" s="178">
        <v>17990</v>
      </c>
      <c r="H320" s="464"/>
      <c r="I320" s="464">
        <f t="shared" si="18"/>
        <v>45694.6</v>
      </c>
      <c r="J320" s="178" t="s">
        <v>307</v>
      </c>
      <c r="K320" s="28">
        <v>1474989</v>
      </c>
      <c r="L320" s="182">
        <v>1140796</v>
      </c>
      <c r="M320" s="182">
        <v>1140846</v>
      </c>
      <c r="N320" s="182">
        <v>1140903</v>
      </c>
      <c r="O320" s="183">
        <v>1140995</v>
      </c>
    </row>
    <row r="321" spans="1:15" ht="15.75" customHeight="1" x14ac:dyDescent="0.25">
      <c r="A321" s="191">
        <v>373496</v>
      </c>
      <c r="B321" s="192"/>
      <c r="C321" s="180" t="s">
        <v>287</v>
      </c>
      <c r="D321" s="180" t="s">
        <v>297</v>
      </c>
      <c r="E321" s="181"/>
      <c r="F321" s="178" t="s">
        <v>67</v>
      </c>
      <c r="G321" s="178">
        <v>17990</v>
      </c>
      <c r="H321" s="464"/>
      <c r="I321" s="464">
        <f t="shared" si="18"/>
        <v>45694.6</v>
      </c>
      <c r="J321" s="178" t="s">
        <v>308</v>
      </c>
      <c r="K321" s="28">
        <v>1489981</v>
      </c>
      <c r="L321" s="182">
        <v>1344706</v>
      </c>
      <c r="M321" s="182">
        <v>1344694</v>
      </c>
      <c r="N321" s="182">
        <v>1344683</v>
      </c>
      <c r="O321" s="183">
        <v>1344691</v>
      </c>
    </row>
    <row r="322" spans="1:15" ht="15.75" customHeight="1" x14ac:dyDescent="0.25">
      <c r="A322" s="191">
        <v>373465</v>
      </c>
      <c r="B322" s="192"/>
      <c r="C322" s="180" t="s">
        <v>199</v>
      </c>
      <c r="D322" s="180" t="s">
        <v>298</v>
      </c>
      <c r="E322" s="181"/>
      <c r="F322" s="178" t="s">
        <v>67</v>
      </c>
      <c r="G322" s="178">
        <v>17990</v>
      </c>
      <c r="H322" s="464"/>
      <c r="I322" s="464">
        <f t="shared" si="18"/>
        <v>45694.6</v>
      </c>
      <c r="J322" s="178" t="s">
        <v>309</v>
      </c>
      <c r="K322" s="28">
        <v>1475004</v>
      </c>
      <c r="L322" s="182">
        <v>1344704</v>
      </c>
      <c r="M322" s="182">
        <v>1344692</v>
      </c>
      <c r="N322" s="182">
        <v>1344681</v>
      </c>
      <c r="O322" s="183">
        <v>1344708</v>
      </c>
    </row>
    <row r="323" spans="1:15" ht="15.75" customHeight="1" x14ac:dyDescent="0.25">
      <c r="A323" s="191">
        <v>373434</v>
      </c>
      <c r="B323" s="192"/>
      <c r="C323" s="180" t="s">
        <v>200</v>
      </c>
      <c r="D323" s="180" t="s">
        <v>299</v>
      </c>
      <c r="E323" s="181"/>
      <c r="F323" s="178" t="s">
        <v>67</v>
      </c>
      <c r="G323" s="178">
        <v>17990</v>
      </c>
      <c r="H323" s="464"/>
      <c r="I323" s="464">
        <f t="shared" si="18"/>
        <v>45694.6</v>
      </c>
      <c r="J323" s="178" t="s">
        <v>310</v>
      </c>
      <c r="K323" s="28">
        <v>1022706</v>
      </c>
      <c r="L323" s="182">
        <v>1344706</v>
      </c>
      <c r="M323" s="182">
        <v>1344694</v>
      </c>
      <c r="N323" s="182">
        <v>1344683</v>
      </c>
      <c r="O323" s="183">
        <v>1344691</v>
      </c>
    </row>
    <row r="324" spans="1:15" ht="15.75" customHeight="1" x14ac:dyDescent="0.25">
      <c r="A324" s="191">
        <v>373403</v>
      </c>
      <c r="B324" s="192"/>
      <c r="C324" s="180" t="s">
        <v>288</v>
      </c>
      <c r="D324" s="180" t="s">
        <v>300</v>
      </c>
      <c r="E324" s="181"/>
      <c r="F324" s="178" t="s">
        <v>67</v>
      </c>
      <c r="G324" s="178">
        <v>17990</v>
      </c>
      <c r="H324" s="464"/>
      <c r="I324" s="464">
        <f t="shared" si="18"/>
        <v>45694.6</v>
      </c>
      <c r="J324" s="178" t="s">
        <v>311</v>
      </c>
      <c r="K324" s="28">
        <v>1489928</v>
      </c>
      <c r="L324" s="182">
        <v>1344705</v>
      </c>
      <c r="M324" s="182">
        <v>1344693</v>
      </c>
      <c r="N324" s="182">
        <v>1344682</v>
      </c>
      <c r="O324" s="183">
        <v>1344709</v>
      </c>
    </row>
    <row r="325" spans="1:15" ht="15.75" customHeight="1" thickBot="1" x14ac:dyDescent="0.3">
      <c r="A325" s="193">
        <v>373366</v>
      </c>
      <c r="B325" s="185"/>
      <c r="C325" s="186" t="s">
        <v>289</v>
      </c>
      <c r="D325" s="186" t="s">
        <v>301</v>
      </c>
      <c r="E325" s="187"/>
      <c r="F325" s="188" t="s">
        <v>67</v>
      </c>
      <c r="G325" s="178">
        <v>17990</v>
      </c>
      <c r="H325" s="465"/>
      <c r="I325" s="464">
        <f t="shared" si="18"/>
        <v>45694.6</v>
      </c>
      <c r="J325" s="188" t="s">
        <v>312</v>
      </c>
      <c r="K325" s="54">
        <v>1474577</v>
      </c>
      <c r="L325" s="189">
        <v>1164549</v>
      </c>
      <c r="M325" s="189">
        <v>1164824</v>
      </c>
      <c r="N325" s="189">
        <v>1164826</v>
      </c>
      <c r="O325" s="190">
        <v>1164820</v>
      </c>
    </row>
    <row r="326" spans="1:15" ht="15" customHeight="1" x14ac:dyDescent="0.25">
      <c r="A326" s="495" t="s">
        <v>390</v>
      </c>
      <c r="B326" s="496"/>
      <c r="C326" s="496"/>
      <c r="D326" s="442" t="s">
        <v>668</v>
      </c>
      <c r="E326" s="438"/>
      <c r="F326" s="438"/>
      <c r="G326" s="438"/>
      <c r="H326" s="456"/>
      <c r="I326" s="456"/>
      <c r="J326" s="438"/>
      <c r="K326" s="438"/>
      <c r="L326" s="438"/>
      <c r="M326" s="438"/>
      <c r="N326" s="438"/>
      <c r="O326" s="439"/>
    </row>
    <row r="327" spans="1:15" ht="15.75" customHeight="1" x14ac:dyDescent="0.25">
      <c r="A327" s="497"/>
      <c r="B327" s="498"/>
      <c r="C327" s="498"/>
      <c r="D327" s="443" t="s">
        <v>667</v>
      </c>
      <c r="E327" s="440"/>
      <c r="F327" s="440"/>
      <c r="G327" s="440"/>
      <c r="H327" s="457"/>
      <c r="I327" s="457"/>
      <c r="J327" s="440"/>
      <c r="K327" s="440"/>
      <c r="L327" s="440"/>
      <c r="M327" s="440"/>
      <c r="N327" s="440"/>
      <c r="O327" s="441"/>
    </row>
    <row r="328" spans="1:15" ht="15.75" customHeight="1" thickBot="1" x14ac:dyDescent="0.3">
      <c r="A328" s="56" t="s">
        <v>201</v>
      </c>
      <c r="B328" s="57"/>
      <c r="C328" s="58"/>
      <c r="D328" s="58"/>
      <c r="E328" s="59"/>
      <c r="F328" s="59"/>
      <c r="G328" s="224"/>
      <c r="H328" s="224"/>
      <c r="I328" s="224"/>
      <c r="J328" s="59"/>
      <c r="K328" s="60"/>
      <c r="L328" s="59"/>
      <c r="M328" s="59"/>
      <c r="N328" s="59"/>
      <c r="O328" s="61"/>
    </row>
    <row r="329" spans="1:15" ht="34.5" thickBot="1" x14ac:dyDescent="0.3">
      <c r="A329" s="407" t="s">
        <v>60</v>
      </c>
      <c r="B329" s="408" t="s">
        <v>264</v>
      </c>
      <c r="C329" s="403" t="s">
        <v>59</v>
      </c>
      <c r="D329" s="409" t="s">
        <v>267</v>
      </c>
      <c r="E329" s="409" t="s">
        <v>324</v>
      </c>
      <c r="F329" s="409" t="s">
        <v>370</v>
      </c>
      <c r="G329" s="410" t="s">
        <v>664</v>
      </c>
      <c r="H329" s="410" t="s">
        <v>665</v>
      </c>
      <c r="I329" s="410" t="s">
        <v>673</v>
      </c>
      <c r="J329" s="404" t="s">
        <v>368</v>
      </c>
      <c r="K329" s="404" t="s">
        <v>369</v>
      </c>
      <c r="L329" s="405" t="s">
        <v>1</v>
      </c>
      <c r="M329" s="405" t="s">
        <v>2</v>
      </c>
      <c r="N329" s="405" t="s">
        <v>3</v>
      </c>
      <c r="O329" s="406" t="s">
        <v>4</v>
      </c>
    </row>
    <row r="330" spans="1:15" ht="15.75" customHeight="1" x14ac:dyDescent="0.25">
      <c r="A330" s="194">
        <v>354815</v>
      </c>
      <c r="B330" s="262" t="s">
        <v>457</v>
      </c>
      <c r="C330" s="196" t="s">
        <v>207</v>
      </c>
      <c r="D330" s="196" t="s">
        <v>202</v>
      </c>
      <c r="E330" s="67"/>
      <c r="F330" s="67" t="s">
        <v>67</v>
      </c>
      <c r="G330" s="225">
        <v>16690</v>
      </c>
      <c r="H330" s="475"/>
      <c r="I330" s="475">
        <f>G330*1.99</f>
        <v>33213.1</v>
      </c>
      <c r="J330" s="197" t="s">
        <v>212</v>
      </c>
      <c r="K330" s="197">
        <v>1147503</v>
      </c>
      <c r="L330" s="67">
        <v>1140792</v>
      </c>
      <c r="M330" s="67">
        <v>1140842</v>
      </c>
      <c r="N330" s="67">
        <v>1140899</v>
      </c>
      <c r="O330" s="68">
        <v>1140991</v>
      </c>
    </row>
    <row r="331" spans="1:15" ht="15.75" customHeight="1" x14ac:dyDescent="0.25">
      <c r="A331" s="198">
        <v>354785</v>
      </c>
      <c r="B331" s="263" t="s">
        <v>458</v>
      </c>
      <c r="C331" s="200" t="s">
        <v>208</v>
      </c>
      <c r="D331" s="200" t="s">
        <v>203</v>
      </c>
      <c r="E331" s="74"/>
      <c r="F331" s="74" t="s">
        <v>67</v>
      </c>
      <c r="G331" s="226">
        <v>16690</v>
      </c>
      <c r="H331" s="476"/>
      <c r="I331" s="464">
        <f>G331*1.99</f>
        <v>33213.1</v>
      </c>
      <c r="J331" s="201" t="s">
        <v>213</v>
      </c>
      <c r="K331" s="201">
        <v>1279221</v>
      </c>
      <c r="L331" s="74">
        <v>1140619</v>
      </c>
      <c r="M331" s="74">
        <v>1140739</v>
      </c>
      <c r="N331" s="74">
        <v>1140876</v>
      </c>
      <c r="O331" s="75">
        <v>1140978</v>
      </c>
    </row>
    <row r="332" spans="1:15" ht="15.75" customHeight="1" x14ac:dyDescent="0.25">
      <c r="A332" s="198">
        <v>354761</v>
      </c>
      <c r="B332" s="263" t="s">
        <v>459</v>
      </c>
      <c r="C332" s="200" t="s">
        <v>209</v>
      </c>
      <c r="D332" s="200" t="s">
        <v>204</v>
      </c>
      <c r="E332" s="74"/>
      <c r="F332" s="74" t="s">
        <v>67</v>
      </c>
      <c r="G332" s="226">
        <v>16690</v>
      </c>
      <c r="H332" s="476"/>
      <c r="I332" s="464">
        <f t="shared" ref="I332:I334" si="19">G332*1.99</f>
        <v>33213.1</v>
      </c>
      <c r="J332" s="201" t="s">
        <v>214</v>
      </c>
      <c r="K332" s="201">
        <v>1279155</v>
      </c>
      <c r="L332" s="74">
        <v>1140790</v>
      </c>
      <c r="M332" s="74">
        <v>1140840</v>
      </c>
      <c r="N332" s="74">
        <v>1140897</v>
      </c>
      <c r="O332" s="75">
        <v>1140989</v>
      </c>
    </row>
    <row r="333" spans="1:15" s="1" customFormat="1" x14ac:dyDescent="0.25">
      <c r="A333" s="198">
        <v>354730</v>
      </c>
      <c r="B333" s="263" t="s">
        <v>460</v>
      </c>
      <c r="C333" s="200" t="s">
        <v>210</v>
      </c>
      <c r="D333" s="200" t="s">
        <v>205</v>
      </c>
      <c r="E333" s="74"/>
      <c r="F333" s="74" t="s">
        <v>67</v>
      </c>
      <c r="G333" s="226">
        <v>16690</v>
      </c>
      <c r="H333" s="476"/>
      <c r="I333" s="464">
        <f t="shared" si="19"/>
        <v>33213.1</v>
      </c>
      <c r="J333" s="201" t="s">
        <v>215</v>
      </c>
      <c r="K333" s="201">
        <v>1262332</v>
      </c>
      <c r="L333" s="74">
        <v>1140790</v>
      </c>
      <c r="M333" s="74">
        <v>1140840</v>
      </c>
      <c r="N333" s="74">
        <v>1140897</v>
      </c>
      <c r="O333" s="75">
        <v>1140989</v>
      </c>
    </row>
    <row r="334" spans="1:15" ht="15.75" customHeight="1" thickBot="1" x14ac:dyDescent="0.3">
      <c r="A334" s="198">
        <v>387332</v>
      </c>
      <c r="B334" s="199"/>
      <c r="C334" s="200" t="s">
        <v>211</v>
      </c>
      <c r="D334" s="200" t="s">
        <v>206</v>
      </c>
      <c r="E334" s="74"/>
      <c r="F334" s="74" t="s">
        <v>67</v>
      </c>
      <c r="G334" s="226">
        <v>16690</v>
      </c>
      <c r="H334" s="476"/>
      <c r="I334" s="464">
        <f t="shared" si="19"/>
        <v>33213.1</v>
      </c>
      <c r="J334" s="201" t="s">
        <v>216</v>
      </c>
      <c r="K334" s="201">
        <v>1254906</v>
      </c>
      <c r="L334" s="74">
        <v>1140792</v>
      </c>
      <c r="M334" s="74">
        <v>1140842</v>
      </c>
      <c r="N334" s="74">
        <v>1140899</v>
      </c>
      <c r="O334" s="75">
        <v>1140991</v>
      </c>
    </row>
    <row r="335" spans="1:15" ht="15.75" customHeight="1" x14ac:dyDescent="0.25">
      <c r="A335" s="495" t="s">
        <v>393</v>
      </c>
      <c r="B335" s="496"/>
      <c r="C335" s="496"/>
      <c r="D335" s="442" t="s">
        <v>668</v>
      </c>
      <c r="E335" s="438"/>
      <c r="F335" s="438"/>
      <c r="G335" s="438"/>
      <c r="H335" s="456"/>
      <c r="I335" s="456"/>
      <c r="J335" s="438"/>
      <c r="K335" s="438"/>
      <c r="L335" s="438"/>
      <c r="M335" s="438"/>
      <c r="N335" s="438"/>
      <c r="O335" s="439"/>
    </row>
    <row r="336" spans="1:15" ht="15.75" customHeight="1" x14ac:dyDescent="0.25">
      <c r="A336" s="497"/>
      <c r="B336" s="498"/>
      <c r="C336" s="498"/>
      <c r="D336" s="443" t="s">
        <v>667</v>
      </c>
      <c r="E336" s="440"/>
      <c r="F336" s="440"/>
      <c r="G336" s="440"/>
      <c r="H336" s="457"/>
      <c r="I336" s="457"/>
      <c r="J336" s="440"/>
      <c r="K336" s="440"/>
      <c r="L336" s="440"/>
      <c r="M336" s="440"/>
      <c r="N336" s="440"/>
      <c r="O336" s="441"/>
    </row>
    <row r="337" spans="1:15" ht="15.75" customHeight="1" thickBot="1" x14ac:dyDescent="0.3">
      <c r="A337" s="56" t="s">
        <v>391</v>
      </c>
      <c r="B337" s="57"/>
      <c r="C337" s="58"/>
      <c r="D337" s="58"/>
      <c r="E337" s="59"/>
      <c r="F337" s="59"/>
      <c r="G337" s="224"/>
      <c r="H337" s="224"/>
      <c r="I337" s="224"/>
      <c r="J337" s="59"/>
      <c r="K337" s="60"/>
      <c r="L337" s="59"/>
      <c r="M337" s="59"/>
      <c r="N337" s="59"/>
      <c r="O337" s="61"/>
    </row>
    <row r="338" spans="1:15" ht="34.5" thickBot="1" x14ac:dyDescent="0.3">
      <c r="A338" s="407" t="s">
        <v>60</v>
      </c>
      <c r="B338" s="408" t="s">
        <v>264</v>
      </c>
      <c r="C338" s="403" t="s">
        <v>59</v>
      </c>
      <c r="D338" s="409" t="s">
        <v>267</v>
      </c>
      <c r="E338" s="409" t="s">
        <v>324</v>
      </c>
      <c r="F338" s="409" t="s">
        <v>370</v>
      </c>
      <c r="G338" s="410" t="s">
        <v>664</v>
      </c>
      <c r="H338" s="410" t="s">
        <v>665</v>
      </c>
      <c r="I338" s="410" t="s">
        <v>673</v>
      </c>
      <c r="J338" s="404" t="s">
        <v>368</v>
      </c>
      <c r="K338" s="404" t="s">
        <v>369</v>
      </c>
      <c r="L338" s="405" t="s">
        <v>1</v>
      </c>
      <c r="M338" s="405" t="s">
        <v>2</v>
      </c>
      <c r="N338" s="405" t="s">
        <v>3</v>
      </c>
      <c r="O338" s="406" t="s">
        <v>4</v>
      </c>
    </row>
    <row r="339" spans="1:15" ht="15.75" customHeight="1" x14ac:dyDescent="0.25">
      <c r="A339" s="194">
        <v>354709</v>
      </c>
      <c r="B339" s="195"/>
      <c r="C339" s="196" t="s">
        <v>217</v>
      </c>
      <c r="D339" s="196" t="s">
        <v>220</v>
      </c>
      <c r="E339" s="67"/>
      <c r="F339" s="67" t="s">
        <v>67</v>
      </c>
      <c r="G339" s="225">
        <v>19490</v>
      </c>
      <c r="H339" s="475"/>
      <c r="I339" s="475">
        <f>G339*1.75</f>
        <v>34107.5</v>
      </c>
      <c r="J339" s="197" t="s">
        <v>223</v>
      </c>
      <c r="K339" s="197">
        <v>1279207</v>
      </c>
      <c r="L339" s="67">
        <v>1140786</v>
      </c>
      <c r="M339" s="67">
        <v>1140836</v>
      </c>
      <c r="N339" s="67">
        <v>1140893</v>
      </c>
      <c r="O339" s="68">
        <v>1140985</v>
      </c>
    </row>
    <row r="340" spans="1:15" ht="15.75" customHeight="1" x14ac:dyDescent="0.25">
      <c r="A340" s="198">
        <v>354679</v>
      </c>
      <c r="B340" s="199"/>
      <c r="C340" s="200" t="s">
        <v>218</v>
      </c>
      <c r="D340" s="200" t="s">
        <v>221</v>
      </c>
      <c r="E340" s="74"/>
      <c r="F340" s="74" t="s">
        <v>67</v>
      </c>
      <c r="G340" s="226">
        <v>19490</v>
      </c>
      <c r="H340" s="476"/>
      <c r="I340" s="464">
        <f>G340*1.75</f>
        <v>34107.5</v>
      </c>
      <c r="J340" s="201" t="s">
        <v>224</v>
      </c>
      <c r="K340" s="201">
        <v>1022755</v>
      </c>
      <c r="L340" s="74">
        <v>1140792</v>
      </c>
      <c r="M340" s="74">
        <v>1140842</v>
      </c>
      <c r="N340" s="74">
        <v>1140899</v>
      </c>
      <c r="O340" s="75">
        <v>1140991</v>
      </c>
    </row>
    <row r="341" spans="1:15" ht="15.75" customHeight="1" thickBot="1" x14ac:dyDescent="0.3">
      <c r="A341" s="202">
        <v>354648</v>
      </c>
      <c r="B341" s="203"/>
      <c r="C341" s="204" t="s">
        <v>219</v>
      </c>
      <c r="D341" s="204" t="s">
        <v>222</v>
      </c>
      <c r="E341" s="83"/>
      <c r="F341" s="83" t="s">
        <v>67</v>
      </c>
      <c r="G341" s="227">
        <v>19490</v>
      </c>
      <c r="H341" s="477"/>
      <c r="I341" s="464">
        <f>G341*1.75</f>
        <v>34107.5</v>
      </c>
      <c r="J341" s="205" t="s">
        <v>225</v>
      </c>
      <c r="K341" s="205">
        <v>1279209</v>
      </c>
      <c r="L341" s="83">
        <v>1140792</v>
      </c>
      <c r="M341" s="83">
        <v>1140842</v>
      </c>
      <c r="N341" s="83">
        <v>1140899</v>
      </c>
      <c r="O341" s="84">
        <v>1140991</v>
      </c>
    </row>
    <row r="342" spans="1:15" ht="15.75" customHeight="1" x14ac:dyDescent="0.25">
      <c r="A342" s="495" t="s">
        <v>392</v>
      </c>
      <c r="B342" s="496"/>
      <c r="C342" s="496"/>
      <c r="D342" s="442" t="s">
        <v>666</v>
      </c>
      <c r="E342" s="438"/>
      <c r="F342" s="438"/>
      <c r="G342" s="438"/>
      <c r="H342" s="456"/>
      <c r="I342" s="456"/>
      <c r="J342" s="438"/>
      <c r="K342" s="438"/>
      <c r="L342" s="438"/>
      <c r="M342" s="438"/>
      <c r="N342" s="438"/>
      <c r="O342" s="439"/>
    </row>
    <row r="343" spans="1:15" s="1" customFormat="1" x14ac:dyDescent="0.25">
      <c r="A343" s="497"/>
      <c r="B343" s="498"/>
      <c r="C343" s="498"/>
      <c r="D343" s="443" t="s">
        <v>667</v>
      </c>
      <c r="E343" s="440"/>
      <c r="F343" s="440"/>
      <c r="G343" s="440"/>
      <c r="H343" s="457"/>
      <c r="I343" s="457"/>
      <c r="J343" s="440"/>
      <c r="K343" s="440"/>
      <c r="L343" s="440"/>
      <c r="M343" s="440"/>
      <c r="N343" s="440"/>
      <c r="O343" s="441"/>
    </row>
    <row r="344" spans="1:15" ht="15.75" customHeight="1" thickBot="1" x14ac:dyDescent="0.3">
      <c r="A344" s="56" t="s">
        <v>226</v>
      </c>
      <c r="B344" s="57"/>
      <c r="C344" s="58"/>
      <c r="D344" s="58"/>
      <c r="E344" s="59"/>
      <c r="F344" s="59"/>
      <c r="G344" s="224"/>
      <c r="H344" s="224"/>
      <c r="I344" s="224"/>
      <c r="J344" s="59"/>
      <c r="K344" s="60"/>
      <c r="L344" s="59"/>
      <c r="M344" s="59"/>
      <c r="N344" s="59"/>
      <c r="O344" s="61"/>
    </row>
    <row r="345" spans="1:15" ht="34.5" thickBot="1" x14ac:dyDescent="0.3">
      <c r="A345" s="407" t="s">
        <v>60</v>
      </c>
      <c r="B345" s="408" t="s">
        <v>264</v>
      </c>
      <c r="C345" s="403" t="s">
        <v>59</v>
      </c>
      <c r="D345" s="409" t="s">
        <v>267</v>
      </c>
      <c r="E345" s="409" t="s">
        <v>324</v>
      </c>
      <c r="F345" s="409" t="s">
        <v>370</v>
      </c>
      <c r="G345" s="410" t="s">
        <v>664</v>
      </c>
      <c r="H345" s="410" t="s">
        <v>665</v>
      </c>
      <c r="I345" s="410" t="s">
        <v>673</v>
      </c>
      <c r="J345" s="404" t="s">
        <v>368</v>
      </c>
      <c r="K345" s="404" t="s">
        <v>369</v>
      </c>
      <c r="L345" s="405" t="s">
        <v>1</v>
      </c>
      <c r="M345" s="405" t="s">
        <v>2</v>
      </c>
      <c r="N345" s="405" t="s">
        <v>3</v>
      </c>
      <c r="O345" s="406" t="s">
        <v>4</v>
      </c>
    </row>
    <row r="346" spans="1:15" ht="15.75" customHeight="1" x14ac:dyDescent="0.25">
      <c r="A346" s="206">
        <v>354969</v>
      </c>
      <c r="B346" s="264" t="s">
        <v>461</v>
      </c>
      <c r="C346" s="207" t="s">
        <v>227</v>
      </c>
      <c r="D346" s="207" t="s">
        <v>233</v>
      </c>
      <c r="E346" s="88"/>
      <c r="F346" s="88" t="s">
        <v>67</v>
      </c>
      <c r="G346" s="228">
        <v>20790</v>
      </c>
      <c r="H346" s="479"/>
      <c r="I346" s="464">
        <f t="shared" ref="I346:I351" si="20">G346*2.11</f>
        <v>43866.899999999994</v>
      </c>
      <c r="J346" s="208" t="s">
        <v>239</v>
      </c>
      <c r="K346" s="208">
        <v>1262355</v>
      </c>
      <c r="L346" s="88">
        <v>1140788</v>
      </c>
      <c r="M346" s="88">
        <v>1140838</v>
      </c>
      <c r="N346" s="88">
        <v>1140895</v>
      </c>
      <c r="O346" s="89">
        <v>1140987</v>
      </c>
    </row>
    <row r="347" spans="1:15" ht="15.75" customHeight="1" x14ac:dyDescent="0.25">
      <c r="A347" s="209">
        <v>354990</v>
      </c>
      <c r="B347" s="263" t="s">
        <v>462</v>
      </c>
      <c r="C347" s="200" t="s">
        <v>228</v>
      </c>
      <c r="D347" s="200" t="s">
        <v>234</v>
      </c>
      <c r="E347" s="74"/>
      <c r="F347" s="74" t="s">
        <v>67</v>
      </c>
      <c r="G347" s="226">
        <v>20790</v>
      </c>
      <c r="H347" s="476"/>
      <c r="I347" s="464">
        <f t="shared" si="20"/>
        <v>43866.899999999994</v>
      </c>
      <c r="J347" s="201" t="s">
        <v>240</v>
      </c>
      <c r="K347" s="201">
        <v>1262289</v>
      </c>
      <c r="L347" s="74">
        <v>1140795</v>
      </c>
      <c r="M347" s="74">
        <v>1140845</v>
      </c>
      <c r="N347" s="74">
        <v>1140902</v>
      </c>
      <c r="O347" s="75">
        <v>1140994</v>
      </c>
    </row>
    <row r="348" spans="1:15" ht="15.75" customHeight="1" x14ac:dyDescent="0.25">
      <c r="A348" s="209">
        <v>355058</v>
      </c>
      <c r="B348" s="199"/>
      <c r="C348" s="200" t="s">
        <v>229</v>
      </c>
      <c r="D348" s="200" t="s">
        <v>235</v>
      </c>
      <c r="E348" s="74"/>
      <c r="F348" s="74" t="s">
        <v>67</v>
      </c>
      <c r="G348" s="226">
        <v>20790</v>
      </c>
      <c r="H348" s="476"/>
      <c r="I348" s="464">
        <f t="shared" si="20"/>
        <v>43866.899999999994</v>
      </c>
      <c r="J348" s="201" t="s">
        <v>242</v>
      </c>
      <c r="K348" s="201">
        <v>1279908</v>
      </c>
      <c r="L348" s="74">
        <v>1344705</v>
      </c>
      <c r="M348" s="74">
        <v>1344693</v>
      </c>
      <c r="N348" s="74">
        <v>1344682</v>
      </c>
      <c r="O348" s="75">
        <v>1344709</v>
      </c>
    </row>
    <row r="349" spans="1:15" ht="15.75" customHeight="1" x14ac:dyDescent="0.25">
      <c r="A349" s="209">
        <v>355089</v>
      </c>
      <c r="B349" s="199"/>
      <c r="C349" s="200" t="s">
        <v>230</v>
      </c>
      <c r="D349" s="200" t="s">
        <v>236</v>
      </c>
      <c r="E349" s="74"/>
      <c r="F349" s="74" t="s">
        <v>67</v>
      </c>
      <c r="G349" s="226">
        <v>20790</v>
      </c>
      <c r="H349" s="476"/>
      <c r="I349" s="464">
        <f t="shared" si="20"/>
        <v>43866.899999999994</v>
      </c>
      <c r="J349" s="201" t="s">
        <v>243</v>
      </c>
      <c r="K349" s="201">
        <v>1475001</v>
      </c>
      <c r="L349" s="74">
        <v>1140788</v>
      </c>
      <c r="M349" s="74">
        <v>1140838</v>
      </c>
      <c r="N349" s="74">
        <v>1140895</v>
      </c>
      <c r="O349" s="75">
        <v>1140987</v>
      </c>
    </row>
    <row r="350" spans="1:15" ht="15.75" customHeight="1" x14ac:dyDescent="0.25">
      <c r="A350" s="209">
        <v>355119</v>
      </c>
      <c r="B350" s="199"/>
      <c r="C350" s="200" t="s">
        <v>231</v>
      </c>
      <c r="D350" s="200" t="s">
        <v>237</v>
      </c>
      <c r="E350" s="74"/>
      <c r="F350" s="74" t="s">
        <v>67</v>
      </c>
      <c r="G350" s="226">
        <v>20790</v>
      </c>
      <c r="H350" s="476"/>
      <c r="I350" s="464">
        <f t="shared" si="20"/>
        <v>43866.899999999994</v>
      </c>
      <c r="J350" s="201" t="s">
        <v>241</v>
      </c>
      <c r="K350" s="201">
        <v>941182</v>
      </c>
      <c r="L350" s="74">
        <v>1164549</v>
      </c>
      <c r="M350" s="74">
        <v>1164824</v>
      </c>
      <c r="N350" s="74">
        <v>1164826</v>
      </c>
      <c r="O350" s="75">
        <v>1164820</v>
      </c>
    </row>
    <row r="351" spans="1:15" ht="15.75" customHeight="1" thickBot="1" x14ac:dyDescent="0.3">
      <c r="A351" s="210">
        <v>355140</v>
      </c>
      <c r="B351" s="203"/>
      <c r="C351" s="204" t="s">
        <v>232</v>
      </c>
      <c r="D351" s="204" t="s">
        <v>238</v>
      </c>
      <c r="E351" s="83"/>
      <c r="F351" s="83" t="s">
        <v>67</v>
      </c>
      <c r="G351" s="226">
        <v>20790</v>
      </c>
      <c r="H351" s="477"/>
      <c r="I351" s="464">
        <f t="shared" si="20"/>
        <v>43866.899999999994</v>
      </c>
      <c r="J351" s="205" t="s">
        <v>244</v>
      </c>
      <c r="K351" s="205">
        <v>1279129</v>
      </c>
      <c r="L351" s="83">
        <v>1344706</v>
      </c>
      <c r="M351" s="83">
        <v>1344694</v>
      </c>
      <c r="N351" s="83">
        <v>1344683</v>
      </c>
      <c r="O351" s="84">
        <v>1344691</v>
      </c>
    </row>
    <row r="352" spans="1:15" ht="15.75" customHeight="1" x14ac:dyDescent="0.25">
      <c r="A352" s="495" t="s">
        <v>394</v>
      </c>
      <c r="B352" s="496"/>
      <c r="C352" s="496"/>
      <c r="D352" s="442" t="s">
        <v>666</v>
      </c>
      <c r="E352" s="438"/>
      <c r="F352" s="438"/>
      <c r="G352" s="438"/>
      <c r="H352" s="456"/>
      <c r="I352" s="456"/>
      <c r="J352" s="438"/>
      <c r="K352" s="438"/>
      <c r="L352" s="438"/>
      <c r="M352" s="438"/>
      <c r="N352" s="438"/>
      <c r="O352" s="439"/>
    </row>
    <row r="353" spans="1:15" ht="15.75" customHeight="1" x14ac:dyDescent="0.25">
      <c r="A353" s="497"/>
      <c r="B353" s="498"/>
      <c r="C353" s="498"/>
      <c r="D353" s="443" t="s">
        <v>667</v>
      </c>
      <c r="E353" s="440"/>
      <c r="F353" s="440"/>
      <c r="G353" s="440"/>
      <c r="H353" s="457"/>
      <c r="I353" s="457"/>
      <c r="J353" s="440"/>
      <c r="K353" s="440"/>
      <c r="L353" s="440"/>
      <c r="M353" s="440"/>
      <c r="N353" s="440"/>
      <c r="O353" s="441"/>
    </row>
    <row r="354" spans="1:15" ht="15.75" customHeight="1" thickBot="1" x14ac:dyDescent="0.3">
      <c r="A354" s="56" t="s">
        <v>245</v>
      </c>
      <c r="B354" s="57"/>
      <c r="C354" s="58"/>
      <c r="D354" s="58"/>
      <c r="E354" s="59"/>
      <c r="F354" s="59"/>
      <c r="G354" s="224"/>
      <c r="H354" s="224"/>
      <c r="I354" s="224"/>
      <c r="J354" s="59"/>
      <c r="K354" s="60"/>
      <c r="L354" s="59"/>
      <c r="M354" s="59"/>
      <c r="N354" s="59"/>
      <c r="O354" s="61"/>
    </row>
    <row r="355" spans="1:15" ht="34.5" thickBot="1" x14ac:dyDescent="0.3">
      <c r="A355" s="407" t="s">
        <v>60</v>
      </c>
      <c r="B355" s="408" t="s">
        <v>264</v>
      </c>
      <c r="C355" s="403" t="s">
        <v>59</v>
      </c>
      <c r="D355" s="409" t="s">
        <v>267</v>
      </c>
      <c r="E355" s="409" t="s">
        <v>324</v>
      </c>
      <c r="F355" s="409" t="s">
        <v>370</v>
      </c>
      <c r="G355" s="410" t="s">
        <v>664</v>
      </c>
      <c r="H355" s="410" t="s">
        <v>665</v>
      </c>
      <c r="I355" s="410" t="s">
        <v>673</v>
      </c>
      <c r="J355" s="404" t="s">
        <v>368</v>
      </c>
      <c r="K355" s="404" t="s">
        <v>369</v>
      </c>
      <c r="L355" s="405" t="s">
        <v>1</v>
      </c>
      <c r="M355" s="405" t="s">
        <v>2</v>
      </c>
      <c r="N355" s="405" t="s">
        <v>3</v>
      </c>
      <c r="O355" s="406" t="s">
        <v>4</v>
      </c>
    </row>
    <row r="356" spans="1:15" ht="15.75" customHeight="1" x14ac:dyDescent="0.25">
      <c r="A356" s="206">
        <v>354846</v>
      </c>
      <c r="B356" s="264" t="s">
        <v>463</v>
      </c>
      <c r="C356" s="207" t="s">
        <v>246</v>
      </c>
      <c r="D356" s="251" t="s">
        <v>399</v>
      </c>
      <c r="E356" s="88"/>
      <c r="F356" s="88" t="s">
        <v>67</v>
      </c>
      <c r="G356" s="228">
        <v>20790</v>
      </c>
      <c r="H356" s="479"/>
      <c r="I356" s="464">
        <f t="shared" ref="I356:I361" si="21">G356*2.22</f>
        <v>46153.8</v>
      </c>
      <c r="J356" s="208" t="s">
        <v>256</v>
      </c>
      <c r="K356" s="208">
        <v>219353</v>
      </c>
      <c r="L356" s="88">
        <v>1140792</v>
      </c>
      <c r="M356" s="88">
        <v>1140842</v>
      </c>
      <c r="N356" s="88">
        <v>1140899</v>
      </c>
      <c r="O356" s="89">
        <v>1140991</v>
      </c>
    </row>
    <row r="357" spans="1:15" ht="15.75" customHeight="1" x14ac:dyDescent="0.25">
      <c r="A357" s="209">
        <v>354877</v>
      </c>
      <c r="B357" s="263" t="s">
        <v>464</v>
      </c>
      <c r="C357" s="200" t="s">
        <v>247</v>
      </c>
      <c r="D357" s="252" t="s">
        <v>396</v>
      </c>
      <c r="E357" s="74"/>
      <c r="F357" s="74" t="s">
        <v>67</v>
      </c>
      <c r="G357" s="226">
        <v>20790</v>
      </c>
      <c r="H357" s="476"/>
      <c r="I357" s="464">
        <f t="shared" si="21"/>
        <v>46153.8</v>
      </c>
      <c r="J357" s="201" t="s">
        <v>257</v>
      </c>
      <c r="K357" s="201">
        <v>1254980</v>
      </c>
      <c r="L357" s="74">
        <v>1164549</v>
      </c>
      <c r="M357" s="74">
        <v>1164824</v>
      </c>
      <c r="N357" s="74">
        <v>1164826</v>
      </c>
      <c r="O357" s="75">
        <v>1164820</v>
      </c>
    </row>
    <row r="358" spans="1:15" ht="15.75" customHeight="1" x14ac:dyDescent="0.25">
      <c r="A358" s="209">
        <v>354907</v>
      </c>
      <c r="B358" s="263" t="s">
        <v>465</v>
      </c>
      <c r="C358" s="200" t="s">
        <v>248</v>
      </c>
      <c r="D358" s="200" t="s">
        <v>252</v>
      </c>
      <c r="E358" s="74"/>
      <c r="F358" s="74" t="s">
        <v>67</v>
      </c>
      <c r="G358" s="226">
        <v>20790</v>
      </c>
      <c r="H358" s="476"/>
      <c r="I358" s="464">
        <f t="shared" si="21"/>
        <v>46153.8</v>
      </c>
      <c r="J358" s="201" t="s">
        <v>258</v>
      </c>
      <c r="K358" s="201">
        <v>941197</v>
      </c>
      <c r="L358" s="74">
        <v>1140795</v>
      </c>
      <c r="M358" s="74">
        <v>1140845</v>
      </c>
      <c r="N358" s="74">
        <v>1140902</v>
      </c>
      <c r="O358" s="75">
        <v>1140994</v>
      </c>
    </row>
    <row r="359" spans="1:15" ht="15.75" customHeight="1" x14ac:dyDescent="0.25">
      <c r="A359" s="209">
        <v>356321</v>
      </c>
      <c r="B359" s="199"/>
      <c r="C359" s="200" t="s">
        <v>249</v>
      </c>
      <c r="D359" s="200" t="s">
        <v>253</v>
      </c>
      <c r="E359" s="74"/>
      <c r="F359" s="74" t="s">
        <v>67</v>
      </c>
      <c r="G359" s="226">
        <v>20790</v>
      </c>
      <c r="H359" s="476"/>
      <c r="I359" s="464">
        <f t="shared" si="21"/>
        <v>46153.8</v>
      </c>
      <c r="J359" s="201" t="s">
        <v>261</v>
      </c>
      <c r="K359" s="201">
        <v>1483165</v>
      </c>
      <c r="L359" s="74">
        <v>1140792</v>
      </c>
      <c r="M359" s="74">
        <v>1140842</v>
      </c>
      <c r="N359" s="74">
        <v>1140899</v>
      </c>
      <c r="O359" s="75">
        <v>1140991</v>
      </c>
    </row>
    <row r="360" spans="1:15" ht="15.75" customHeight="1" x14ac:dyDescent="0.25">
      <c r="A360" s="209">
        <v>356352</v>
      </c>
      <c r="B360" s="199"/>
      <c r="C360" s="200" t="s">
        <v>250</v>
      </c>
      <c r="D360" s="200" t="s">
        <v>254</v>
      </c>
      <c r="E360" s="74"/>
      <c r="F360" s="74" t="s">
        <v>67</v>
      </c>
      <c r="G360" s="226">
        <v>20790</v>
      </c>
      <c r="H360" s="476"/>
      <c r="I360" s="464">
        <f t="shared" si="21"/>
        <v>46153.8</v>
      </c>
      <c r="J360" s="201" t="s">
        <v>262</v>
      </c>
      <c r="K360" s="201">
        <v>1483136</v>
      </c>
      <c r="L360" s="74">
        <v>1140792</v>
      </c>
      <c r="M360" s="74">
        <v>1140842</v>
      </c>
      <c r="N360" s="74">
        <v>1140899</v>
      </c>
      <c r="O360" s="75">
        <v>1140991</v>
      </c>
    </row>
    <row r="361" spans="1:15" ht="15.75" customHeight="1" thickBot="1" x14ac:dyDescent="0.3">
      <c r="A361" s="210">
        <v>356383</v>
      </c>
      <c r="B361" s="203"/>
      <c r="C361" s="204" t="s">
        <v>251</v>
      </c>
      <c r="D361" s="204" t="s">
        <v>255</v>
      </c>
      <c r="E361" s="83"/>
      <c r="F361" s="83" t="s">
        <v>67</v>
      </c>
      <c r="G361" s="226">
        <v>20790</v>
      </c>
      <c r="H361" s="477"/>
      <c r="I361" s="464">
        <f t="shared" si="21"/>
        <v>46153.8</v>
      </c>
      <c r="J361" s="205" t="s">
        <v>263</v>
      </c>
      <c r="K361" s="205">
        <v>1475002</v>
      </c>
      <c r="L361" s="83">
        <v>1140790</v>
      </c>
      <c r="M361" s="83">
        <v>1140840</v>
      </c>
      <c r="N361" s="83">
        <v>1140897</v>
      </c>
      <c r="O361" s="84">
        <v>1140989</v>
      </c>
    </row>
    <row r="362" spans="1:15" ht="15.75" customHeight="1" x14ac:dyDescent="0.25">
      <c r="A362" s="211"/>
      <c r="B362" s="212"/>
      <c r="G362" s="229"/>
      <c r="H362" s="229"/>
      <c r="I362" s="229"/>
      <c r="J362" s="214"/>
      <c r="K362" s="215"/>
    </row>
    <row r="363" spans="1:15" ht="15.75" customHeight="1" x14ac:dyDescent="0.25">
      <c r="A363" s="211"/>
      <c r="B363" s="212"/>
      <c r="G363" s="229"/>
      <c r="H363" s="229"/>
      <c r="I363" s="229"/>
      <c r="J363" s="214"/>
      <c r="K363" s="215"/>
    </row>
    <row r="364" spans="1:15" ht="15.75" customHeight="1" x14ac:dyDescent="0.25">
      <c r="A364" s="211"/>
      <c r="B364" s="212"/>
      <c r="G364" s="229"/>
      <c r="H364" s="229"/>
      <c r="I364" s="229"/>
      <c r="J364" s="214"/>
      <c r="K364" s="215"/>
    </row>
    <row r="365" spans="1:15" ht="15.75" customHeight="1" x14ac:dyDescent="0.25">
      <c r="A365" s="211"/>
      <c r="B365" s="212"/>
      <c r="G365" s="229"/>
      <c r="H365" s="229"/>
      <c r="I365" s="229"/>
      <c r="J365" s="214"/>
      <c r="K365" s="215"/>
    </row>
    <row r="366" spans="1:15" ht="15.75" customHeight="1" x14ac:dyDescent="0.25">
      <c r="A366" s="211"/>
      <c r="B366" s="212"/>
      <c r="G366" s="229"/>
      <c r="H366" s="229"/>
      <c r="I366" s="229"/>
      <c r="J366" s="214"/>
      <c r="K366" s="215"/>
    </row>
    <row r="367" spans="1:15" ht="15.75" customHeight="1" x14ac:dyDescent="0.25">
      <c r="A367" s="211"/>
      <c r="B367" s="212"/>
      <c r="G367" s="229"/>
      <c r="H367" s="229"/>
      <c r="I367" s="229"/>
      <c r="J367" s="214"/>
      <c r="K367" s="215"/>
    </row>
    <row r="368" spans="1:15" ht="15.75" customHeight="1" x14ac:dyDescent="0.25">
      <c r="A368" s="211"/>
      <c r="B368" s="212"/>
      <c r="G368" s="229"/>
      <c r="H368" s="229"/>
      <c r="I368" s="229"/>
      <c r="J368" s="214"/>
      <c r="K368" s="215"/>
    </row>
    <row r="369" spans="1:11" ht="15.75" customHeight="1" x14ac:dyDescent="0.25">
      <c r="A369" s="211"/>
      <c r="B369" s="212"/>
      <c r="G369" s="229"/>
      <c r="H369" s="229"/>
      <c r="I369" s="229"/>
      <c r="J369" s="214"/>
      <c r="K369" s="215"/>
    </row>
    <row r="370" spans="1:11" ht="15.75" customHeight="1" x14ac:dyDescent="0.25">
      <c r="A370" s="211"/>
      <c r="B370" s="212"/>
      <c r="G370" s="229"/>
      <c r="H370" s="229"/>
      <c r="I370" s="229"/>
      <c r="J370" s="214"/>
      <c r="K370" s="215"/>
    </row>
    <row r="371" spans="1:11" ht="15.75" customHeight="1" x14ac:dyDescent="0.25">
      <c r="A371" s="211"/>
      <c r="B371" s="212"/>
      <c r="G371" s="229"/>
      <c r="H371" s="229"/>
      <c r="I371" s="229"/>
      <c r="J371" s="214"/>
      <c r="K371" s="215"/>
    </row>
    <row r="372" spans="1:11" ht="15.75" customHeight="1" x14ac:dyDescent="0.25">
      <c r="A372" s="211"/>
      <c r="B372" s="212"/>
      <c r="G372" s="229"/>
      <c r="H372" s="229"/>
      <c r="I372" s="229"/>
      <c r="J372" s="214"/>
      <c r="K372" s="215"/>
    </row>
    <row r="373" spans="1:11" ht="15.75" customHeight="1" x14ac:dyDescent="0.25">
      <c r="A373" s="211"/>
      <c r="B373" s="212"/>
      <c r="G373" s="229"/>
      <c r="H373" s="229"/>
      <c r="I373" s="229"/>
      <c r="J373" s="214"/>
      <c r="K373" s="215"/>
    </row>
    <row r="374" spans="1:11" ht="15.75" customHeight="1" x14ac:dyDescent="0.25">
      <c r="A374" s="211"/>
      <c r="B374" s="212"/>
      <c r="G374" s="229"/>
      <c r="H374" s="229"/>
      <c r="I374" s="229"/>
      <c r="J374" s="214"/>
      <c r="K374" s="215"/>
    </row>
    <row r="375" spans="1:11" ht="15.75" customHeight="1" x14ac:dyDescent="0.25">
      <c r="A375" s="211"/>
      <c r="B375" s="212"/>
      <c r="G375" s="229"/>
      <c r="H375" s="229"/>
      <c r="I375" s="229"/>
      <c r="J375" s="214"/>
      <c r="K375" s="215"/>
    </row>
    <row r="376" spans="1:11" ht="15.75" customHeight="1" x14ac:dyDescent="0.25">
      <c r="A376" s="211"/>
      <c r="B376" s="212"/>
      <c r="G376" s="229"/>
      <c r="H376" s="229"/>
      <c r="I376" s="229"/>
      <c r="J376" s="214"/>
      <c r="K376" s="215"/>
    </row>
    <row r="377" spans="1:11" ht="15.75" customHeight="1" x14ac:dyDescent="0.25">
      <c r="A377" s="211"/>
      <c r="B377" s="212"/>
      <c r="G377" s="229"/>
      <c r="H377" s="229"/>
      <c r="I377" s="229"/>
      <c r="J377" s="214"/>
      <c r="K377" s="215"/>
    </row>
    <row r="378" spans="1:11" ht="15.75" customHeight="1" x14ac:dyDescent="0.25">
      <c r="A378" s="211"/>
      <c r="B378" s="212"/>
      <c r="G378" s="229"/>
      <c r="H378" s="229"/>
      <c r="I378" s="229"/>
      <c r="J378" s="214"/>
      <c r="K378" s="215"/>
    </row>
    <row r="379" spans="1:11" ht="15.75" customHeight="1" x14ac:dyDescent="0.25">
      <c r="A379" s="211"/>
      <c r="B379" s="212"/>
      <c r="G379" s="229"/>
      <c r="H379" s="229"/>
      <c r="I379" s="229"/>
      <c r="J379" s="214"/>
      <c r="K379" s="215"/>
    </row>
    <row r="380" spans="1:11" ht="15.75" customHeight="1" x14ac:dyDescent="0.25">
      <c r="A380" s="211"/>
      <c r="B380" s="212"/>
      <c r="G380" s="229"/>
      <c r="H380" s="229"/>
      <c r="I380" s="229"/>
      <c r="J380" s="214"/>
      <c r="K380" s="215"/>
    </row>
    <row r="381" spans="1:11" ht="15.75" customHeight="1" x14ac:dyDescent="0.25">
      <c r="A381" s="211"/>
      <c r="B381" s="212"/>
      <c r="G381" s="229"/>
      <c r="H381" s="229"/>
      <c r="I381" s="229"/>
      <c r="J381" s="214"/>
      <c r="K381" s="215"/>
    </row>
    <row r="382" spans="1:11" ht="15.75" customHeight="1" x14ac:dyDescent="0.25">
      <c r="A382" s="211"/>
      <c r="B382" s="212"/>
      <c r="G382" s="229"/>
      <c r="H382" s="229"/>
      <c r="I382" s="229"/>
      <c r="J382" s="214"/>
      <c r="K382" s="215"/>
    </row>
    <row r="383" spans="1:11" ht="15.75" customHeight="1" x14ac:dyDescent="0.25">
      <c r="A383" s="211"/>
      <c r="B383" s="212"/>
      <c r="G383" s="229"/>
      <c r="H383" s="229"/>
      <c r="I383" s="229"/>
      <c r="J383" s="214"/>
      <c r="K383" s="215"/>
    </row>
    <row r="384" spans="1:11" ht="15.75" customHeight="1" x14ac:dyDescent="0.25">
      <c r="A384" s="211"/>
      <c r="B384" s="212"/>
      <c r="G384" s="229"/>
      <c r="H384" s="229"/>
      <c r="I384" s="229"/>
      <c r="J384" s="214"/>
      <c r="K384" s="215"/>
    </row>
    <row r="385" spans="1:11" ht="15.75" customHeight="1" x14ac:dyDescent="0.25">
      <c r="A385" s="211"/>
      <c r="B385" s="212"/>
      <c r="G385" s="229"/>
      <c r="H385" s="229"/>
      <c r="I385" s="229"/>
      <c r="J385" s="214"/>
      <c r="K385" s="215"/>
    </row>
    <row r="386" spans="1:11" ht="15.75" customHeight="1" x14ac:dyDescent="0.25">
      <c r="A386" s="211"/>
      <c r="B386" s="212"/>
      <c r="G386" s="229"/>
      <c r="H386" s="229"/>
      <c r="I386" s="229"/>
      <c r="J386" s="214"/>
      <c r="K386" s="215"/>
    </row>
    <row r="387" spans="1:11" ht="15.75" customHeight="1" x14ac:dyDescent="0.25">
      <c r="A387" s="211"/>
      <c r="B387" s="212"/>
      <c r="G387" s="229"/>
      <c r="H387" s="229"/>
      <c r="I387" s="229"/>
      <c r="J387" s="214"/>
      <c r="K387" s="215"/>
    </row>
    <row r="388" spans="1:11" ht="15.75" customHeight="1" x14ac:dyDescent="0.25">
      <c r="A388" s="211"/>
      <c r="B388" s="212"/>
      <c r="G388" s="229"/>
      <c r="H388" s="229"/>
      <c r="I388" s="229"/>
      <c r="J388" s="214"/>
      <c r="K388" s="215"/>
    </row>
    <row r="389" spans="1:11" ht="15.75" customHeight="1" x14ac:dyDescent="0.25">
      <c r="A389" s="211"/>
      <c r="B389" s="212"/>
      <c r="G389" s="229"/>
      <c r="H389" s="229"/>
      <c r="I389" s="229"/>
      <c r="J389" s="214"/>
      <c r="K389" s="215"/>
    </row>
    <row r="390" spans="1:11" ht="15.75" customHeight="1" x14ac:dyDescent="0.25">
      <c r="A390" s="211"/>
      <c r="B390" s="212"/>
      <c r="G390" s="229"/>
      <c r="H390" s="229"/>
      <c r="I390" s="229"/>
      <c r="J390" s="214"/>
      <c r="K390" s="215"/>
    </row>
    <row r="391" spans="1:11" ht="15.75" customHeight="1" x14ac:dyDescent="0.25">
      <c r="A391" s="211"/>
      <c r="B391" s="212"/>
      <c r="G391" s="229"/>
      <c r="H391" s="229"/>
      <c r="I391" s="229"/>
      <c r="J391" s="214"/>
      <c r="K391" s="215"/>
    </row>
    <row r="392" spans="1:11" ht="15.75" customHeight="1" x14ac:dyDescent="0.25">
      <c r="A392" s="211"/>
      <c r="B392" s="212"/>
      <c r="G392" s="229"/>
      <c r="H392" s="229"/>
      <c r="I392" s="229"/>
      <c r="J392" s="214"/>
      <c r="K392" s="215"/>
    </row>
    <row r="393" spans="1:11" ht="15.75" customHeight="1" x14ac:dyDescent="0.25">
      <c r="A393" s="211"/>
      <c r="B393" s="212"/>
      <c r="G393" s="229"/>
      <c r="H393" s="229"/>
      <c r="I393" s="229"/>
      <c r="J393" s="214"/>
      <c r="K393" s="215"/>
    </row>
    <row r="394" spans="1:11" ht="15.75" customHeight="1" x14ac:dyDescent="0.25">
      <c r="A394" s="211"/>
      <c r="B394" s="212"/>
      <c r="G394" s="229"/>
      <c r="H394" s="229"/>
      <c r="I394" s="229"/>
      <c r="J394" s="214"/>
      <c r="K394" s="215"/>
    </row>
    <row r="395" spans="1:11" ht="15.75" customHeight="1" x14ac:dyDescent="0.25">
      <c r="A395" s="211"/>
      <c r="B395" s="212"/>
      <c r="G395" s="229"/>
      <c r="H395" s="229"/>
      <c r="I395" s="229"/>
      <c r="J395" s="214"/>
      <c r="K395" s="215"/>
    </row>
    <row r="396" spans="1:11" ht="15.75" customHeight="1" x14ac:dyDescent="0.25">
      <c r="A396" s="211"/>
      <c r="B396" s="212"/>
      <c r="G396" s="229"/>
      <c r="H396" s="229"/>
      <c r="I396" s="229"/>
      <c r="J396" s="214"/>
      <c r="K396" s="215"/>
    </row>
    <row r="397" spans="1:11" ht="15.75" customHeight="1" x14ac:dyDescent="0.25">
      <c r="A397" s="211"/>
      <c r="B397" s="212"/>
      <c r="G397" s="229"/>
      <c r="H397" s="229"/>
      <c r="I397" s="229"/>
      <c r="J397" s="214"/>
      <c r="K397" s="215"/>
    </row>
    <row r="398" spans="1:11" ht="15.75" customHeight="1" x14ac:dyDescent="0.25">
      <c r="A398" s="211"/>
      <c r="B398" s="212"/>
      <c r="G398" s="229"/>
      <c r="H398" s="229"/>
      <c r="I398" s="229"/>
      <c r="J398" s="214"/>
      <c r="K398" s="215"/>
    </row>
    <row r="399" spans="1:11" ht="15.75" customHeight="1" x14ac:dyDescent="0.25">
      <c r="A399" s="211"/>
      <c r="B399" s="212"/>
      <c r="G399" s="229"/>
      <c r="H399" s="229"/>
      <c r="I399" s="229"/>
      <c r="J399" s="214"/>
      <c r="K399" s="215"/>
    </row>
    <row r="400" spans="1:11" ht="15.75" customHeight="1" x14ac:dyDescent="0.25">
      <c r="A400" s="211"/>
      <c r="B400" s="212"/>
      <c r="G400" s="229"/>
      <c r="H400" s="229"/>
      <c r="I400" s="229"/>
      <c r="J400" s="214"/>
      <c r="K400" s="215"/>
    </row>
    <row r="401" spans="1:11" ht="15.75" customHeight="1" x14ac:dyDescent="0.25">
      <c r="A401" s="211"/>
      <c r="B401" s="212"/>
      <c r="G401" s="229"/>
      <c r="H401" s="229"/>
      <c r="I401" s="229"/>
      <c r="J401" s="214"/>
      <c r="K401" s="215"/>
    </row>
    <row r="402" spans="1:11" ht="15.75" customHeight="1" x14ac:dyDescent="0.25">
      <c r="A402" s="211"/>
      <c r="B402" s="212"/>
      <c r="G402" s="229"/>
      <c r="H402" s="229"/>
      <c r="I402" s="229"/>
      <c r="J402" s="214"/>
      <c r="K402" s="215"/>
    </row>
    <row r="403" spans="1:11" ht="15.75" customHeight="1" x14ac:dyDescent="0.25">
      <c r="A403" s="211"/>
      <c r="B403" s="212"/>
      <c r="G403" s="229"/>
      <c r="H403" s="229"/>
      <c r="I403" s="229"/>
      <c r="J403" s="214"/>
      <c r="K403" s="215"/>
    </row>
    <row r="404" spans="1:11" ht="15.75" customHeight="1" x14ac:dyDescent="0.25">
      <c r="A404" s="211"/>
      <c r="B404" s="212"/>
      <c r="G404" s="229"/>
      <c r="H404" s="229"/>
      <c r="I404" s="229"/>
      <c r="J404" s="214"/>
      <c r="K404" s="215"/>
    </row>
    <row r="405" spans="1:11" ht="15.75" customHeight="1" x14ac:dyDescent="0.25">
      <c r="A405" s="211"/>
      <c r="B405" s="212"/>
      <c r="G405" s="229"/>
      <c r="H405" s="229"/>
      <c r="I405" s="229"/>
      <c r="J405" s="214"/>
      <c r="K405" s="215"/>
    </row>
    <row r="406" spans="1:11" ht="15.75" customHeight="1" x14ac:dyDescent="0.25">
      <c r="A406" s="211"/>
      <c r="B406" s="212"/>
      <c r="G406" s="229"/>
      <c r="H406" s="229"/>
      <c r="I406" s="229"/>
      <c r="J406" s="214"/>
      <c r="K406" s="215"/>
    </row>
    <row r="407" spans="1:11" ht="15.75" customHeight="1" x14ac:dyDescent="0.25">
      <c r="A407" s="211"/>
      <c r="B407" s="212"/>
      <c r="G407" s="229"/>
      <c r="H407" s="229"/>
      <c r="I407" s="229"/>
      <c r="J407" s="214"/>
      <c r="K407" s="215"/>
    </row>
    <row r="408" spans="1:11" ht="15.75" customHeight="1" x14ac:dyDescent="0.25">
      <c r="A408" s="211"/>
      <c r="B408" s="212"/>
      <c r="G408" s="229"/>
      <c r="H408" s="229"/>
      <c r="I408" s="229"/>
      <c r="J408" s="214"/>
      <c r="K408" s="215"/>
    </row>
    <row r="409" spans="1:11" ht="15.75" customHeight="1" x14ac:dyDescent="0.25">
      <c r="A409" s="211"/>
      <c r="B409" s="212"/>
      <c r="G409" s="229"/>
      <c r="H409" s="229"/>
      <c r="I409" s="229"/>
      <c r="J409" s="214"/>
      <c r="K409" s="215"/>
    </row>
    <row r="410" spans="1:11" ht="15.75" customHeight="1" x14ac:dyDescent="0.25">
      <c r="A410" s="211"/>
      <c r="B410" s="212"/>
      <c r="G410" s="229"/>
      <c r="H410" s="229"/>
      <c r="I410" s="229"/>
      <c r="J410" s="214"/>
      <c r="K410" s="215"/>
    </row>
    <row r="411" spans="1:11" ht="15.75" customHeight="1" x14ac:dyDescent="0.25">
      <c r="A411" s="211"/>
      <c r="B411" s="212"/>
      <c r="G411" s="229"/>
      <c r="H411" s="229"/>
      <c r="I411" s="229"/>
      <c r="J411" s="214"/>
      <c r="K411" s="215"/>
    </row>
    <row r="412" spans="1:11" ht="15.75" customHeight="1" x14ac:dyDescent="0.25">
      <c r="A412" s="211"/>
      <c r="B412" s="212"/>
      <c r="G412" s="229"/>
      <c r="H412" s="229"/>
      <c r="I412" s="229"/>
      <c r="J412" s="214"/>
      <c r="K412" s="215"/>
    </row>
    <row r="413" spans="1:11" ht="15.75" customHeight="1" x14ac:dyDescent="0.25">
      <c r="A413" s="211"/>
      <c r="B413" s="212"/>
      <c r="G413" s="229"/>
      <c r="H413" s="229"/>
      <c r="I413" s="229"/>
      <c r="J413" s="214"/>
      <c r="K413" s="215"/>
    </row>
    <row r="414" spans="1:11" ht="15.75" customHeight="1" x14ac:dyDescent="0.25">
      <c r="A414" s="211"/>
      <c r="B414" s="212"/>
      <c r="G414" s="229"/>
      <c r="H414" s="229"/>
      <c r="I414" s="229"/>
      <c r="J414" s="214"/>
      <c r="K414" s="215"/>
    </row>
    <row r="415" spans="1:11" ht="15.75" customHeight="1" x14ac:dyDescent="0.25">
      <c r="A415" s="211"/>
      <c r="B415" s="212"/>
      <c r="G415" s="229"/>
      <c r="H415" s="229"/>
      <c r="I415" s="229"/>
      <c r="J415" s="214"/>
      <c r="K415" s="215"/>
    </row>
    <row r="416" spans="1:11" ht="15.75" customHeight="1" x14ac:dyDescent="0.25">
      <c r="A416" s="211"/>
      <c r="B416" s="212"/>
      <c r="G416" s="229"/>
      <c r="H416" s="229"/>
      <c r="I416" s="229"/>
      <c r="J416" s="214"/>
      <c r="K416" s="215"/>
    </row>
    <row r="417" spans="1:11" ht="15.75" customHeight="1" x14ac:dyDescent="0.25">
      <c r="A417" s="211"/>
      <c r="B417" s="212"/>
      <c r="G417" s="229"/>
      <c r="H417" s="229"/>
      <c r="I417" s="229"/>
      <c r="J417" s="214"/>
      <c r="K417" s="215"/>
    </row>
    <row r="418" spans="1:11" ht="15.75" customHeight="1" x14ac:dyDescent="0.25">
      <c r="A418" s="211"/>
      <c r="B418" s="212"/>
      <c r="G418" s="229"/>
      <c r="H418" s="229"/>
      <c r="I418" s="229"/>
      <c r="J418" s="214"/>
      <c r="K418" s="215"/>
    </row>
    <row r="419" spans="1:11" ht="15.75" customHeight="1" x14ac:dyDescent="0.25">
      <c r="A419" s="211"/>
      <c r="B419" s="212"/>
      <c r="G419" s="229"/>
      <c r="H419" s="229"/>
      <c r="I419" s="229"/>
      <c r="J419" s="214"/>
      <c r="K419" s="215"/>
    </row>
    <row r="420" spans="1:11" ht="15.75" customHeight="1" x14ac:dyDescent="0.25">
      <c r="A420" s="211"/>
      <c r="B420" s="212"/>
      <c r="G420" s="229"/>
      <c r="H420" s="229"/>
      <c r="I420" s="229"/>
      <c r="J420" s="214"/>
      <c r="K420" s="215"/>
    </row>
    <row r="421" spans="1:11" ht="15.75" customHeight="1" x14ac:dyDescent="0.25">
      <c r="A421" s="211"/>
      <c r="B421" s="212"/>
      <c r="G421" s="229"/>
      <c r="H421" s="229"/>
      <c r="I421" s="229"/>
      <c r="J421" s="214"/>
      <c r="K421" s="215"/>
    </row>
    <row r="422" spans="1:11" ht="15.75" customHeight="1" x14ac:dyDescent="0.25">
      <c r="A422" s="211"/>
      <c r="B422" s="212"/>
      <c r="G422" s="229"/>
      <c r="H422" s="229"/>
      <c r="I422" s="229"/>
      <c r="J422" s="214"/>
      <c r="K422" s="215"/>
    </row>
    <row r="423" spans="1:11" ht="15.75" customHeight="1" x14ac:dyDescent="0.25">
      <c r="A423" s="211"/>
      <c r="B423" s="212"/>
      <c r="G423" s="229"/>
      <c r="H423" s="229"/>
      <c r="I423" s="229"/>
      <c r="J423" s="214"/>
      <c r="K423" s="215"/>
    </row>
    <row r="424" spans="1:11" ht="15.75" customHeight="1" x14ac:dyDescent="0.25">
      <c r="A424" s="211"/>
      <c r="B424" s="212"/>
      <c r="G424" s="229"/>
      <c r="H424" s="229"/>
      <c r="I424" s="229"/>
      <c r="J424" s="214"/>
      <c r="K424" s="215"/>
    </row>
    <row r="425" spans="1:11" ht="15.75" customHeight="1" x14ac:dyDescent="0.25">
      <c r="A425" s="211"/>
      <c r="B425" s="212"/>
      <c r="G425" s="229"/>
      <c r="H425" s="229"/>
      <c r="I425" s="229"/>
      <c r="J425" s="214"/>
      <c r="K425" s="215"/>
    </row>
    <row r="426" spans="1:11" ht="15.75" customHeight="1" x14ac:dyDescent="0.25">
      <c r="A426" s="211"/>
      <c r="B426" s="212"/>
      <c r="G426" s="229"/>
      <c r="H426" s="229"/>
      <c r="I426" s="229"/>
      <c r="J426" s="214"/>
      <c r="K426" s="215"/>
    </row>
    <row r="427" spans="1:11" ht="15.75" customHeight="1" x14ac:dyDescent="0.25">
      <c r="A427" s="211"/>
      <c r="B427" s="212"/>
      <c r="G427" s="229"/>
      <c r="H427" s="229"/>
      <c r="I427" s="229"/>
      <c r="J427" s="214"/>
      <c r="K427" s="215"/>
    </row>
    <row r="428" spans="1:11" ht="15.75" customHeight="1" x14ac:dyDescent="0.25">
      <c r="A428" s="211"/>
      <c r="B428" s="212"/>
      <c r="G428" s="229"/>
      <c r="H428" s="229"/>
      <c r="I428" s="229"/>
      <c r="J428" s="214"/>
      <c r="K428" s="215"/>
    </row>
    <row r="429" spans="1:11" ht="15.75" customHeight="1" x14ac:dyDescent="0.25">
      <c r="A429" s="211"/>
      <c r="B429" s="212"/>
      <c r="G429" s="229"/>
      <c r="H429" s="229"/>
      <c r="I429" s="229"/>
      <c r="J429" s="214"/>
      <c r="K429" s="215"/>
    </row>
    <row r="430" spans="1:11" ht="15.75" customHeight="1" x14ac:dyDescent="0.25">
      <c r="A430" s="211"/>
      <c r="B430" s="212"/>
      <c r="G430" s="229"/>
      <c r="H430" s="229"/>
      <c r="I430" s="229"/>
      <c r="J430" s="214"/>
      <c r="K430" s="215"/>
    </row>
    <row r="431" spans="1:11" ht="15.75" customHeight="1" x14ac:dyDescent="0.25">
      <c r="A431" s="211"/>
      <c r="B431" s="212"/>
      <c r="G431" s="229"/>
      <c r="H431" s="229"/>
      <c r="I431" s="229"/>
      <c r="J431" s="214"/>
      <c r="K431" s="215"/>
    </row>
    <row r="432" spans="1:11" ht="15.75" customHeight="1" x14ac:dyDescent="0.25">
      <c r="A432" s="211"/>
      <c r="B432" s="212"/>
      <c r="G432" s="229"/>
      <c r="H432" s="229"/>
      <c r="I432" s="229"/>
      <c r="J432" s="214"/>
      <c r="K432" s="215"/>
    </row>
    <row r="433" spans="1:11" ht="15.75" customHeight="1" x14ac:dyDescent="0.25">
      <c r="A433" s="211"/>
      <c r="B433" s="212"/>
      <c r="G433" s="229"/>
      <c r="H433" s="229"/>
      <c r="I433" s="229"/>
      <c r="J433" s="214"/>
      <c r="K433" s="215"/>
    </row>
    <row r="434" spans="1:11" ht="15.75" customHeight="1" x14ac:dyDescent="0.25">
      <c r="A434" s="211"/>
      <c r="B434" s="212"/>
      <c r="G434" s="229"/>
      <c r="H434" s="229"/>
      <c r="I434" s="229"/>
      <c r="J434" s="214"/>
      <c r="K434" s="215"/>
    </row>
    <row r="435" spans="1:11" ht="15.75" customHeight="1" x14ac:dyDescent="0.25">
      <c r="A435" s="211"/>
      <c r="B435" s="212"/>
      <c r="G435" s="229"/>
      <c r="H435" s="229"/>
      <c r="I435" s="229"/>
      <c r="J435" s="214"/>
      <c r="K435" s="215"/>
    </row>
    <row r="436" spans="1:11" ht="15.75" customHeight="1" x14ac:dyDescent="0.25">
      <c r="A436" s="211"/>
      <c r="B436" s="212"/>
      <c r="G436" s="229"/>
      <c r="H436" s="229"/>
      <c r="I436" s="229"/>
      <c r="J436" s="214"/>
      <c r="K436" s="215"/>
    </row>
    <row r="437" spans="1:11" ht="15.75" customHeight="1" x14ac:dyDescent="0.25">
      <c r="A437" s="211"/>
      <c r="B437" s="212"/>
      <c r="G437" s="229"/>
      <c r="H437" s="229"/>
      <c r="I437" s="229"/>
      <c r="J437" s="214"/>
      <c r="K437" s="215"/>
    </row>
    <row r="438" spans="1:11" ht="15.75" customHeight="1" x14ac:dyDescent="0.25">
      <c r="A438" s="211"/>
      <c r="B438" s="212"/>
      <c r="G438" s="229"/>
      <c r="H438" s="229"/>
      <c r="I438" s="229"/>
      <c r="J438" s="214"/>
      <c r="K438" s="215"/>
    </row>
    <row r="439" spans="1:11" ht="15.75" customHeight="1" x14ac:dyDescent="0.25">
      <c r="A439" s="211"/>
      <c r="B439" s="212"/>
      <c r="G439" s="229"/>
      <c r="H439" s="229"/>
      <c r="I439" s="229"/>
      <c r="J439" s="214"/>
      <c r="K439" s="215"/>
    </row>
    <row r="440" spans="1:11" ht="15.75" customHeight="1" x14ac:dyDescent="0.25">
      <c r="A440" s="211"/>
      <c r="B440" s="212"/>
      <c r="G440" s="229"/>
      <c r="H440" s="229"/>
      <c r="I440" s="229"/>
      <c r="J440" s="214"/>
      <c r="K440" s="215"/>
    </row>
    <row r="441" spans="1:11" ht="15.75" customHeight="1" x14ac:dyDescent="0.25">
      <c r="A441" s="211"/>
      <c r="B441" s="212"/>
      <c r="G441" s="229"/>
      <c r="H441" s="229"/>
      <c r="I441" s="229"/>
      <c r="J441" s="214"/>
      <c r="K441" s="215"/>
    </row>
    <row r="442" spans="1:11" ht="15.75" customHeight="1" x14ac:dyDescent="0.25">
      <c r="A442" s="211"/>
      <c r="B442" s="212"/>
      <c r="G442" s="229"/>
      <c r="H442" s="229"/>
      <c r="I442" s="229"/>
      <c r="J442" s="214"/>
      <c r="K442" s="215"/>
    </row>
    <row r="443" spans="1:11" ht="15.75" customHeight="1" x14ac:dyDescent="0.25">
      <c r="A443" s="211"/>
      <c r="B443" s="212"/>
      <c r="G443" s="229"/>
      <c r="H443" s="229"/>
      <c r="I443" s="229"/>
      <c r="J443" s="214"/>
      <c r="K443" s="215"/>
    </row>
    <row r="444" spans="1:11" ht="15.75" customHeight="1" x14ac:dyDescent="0.25">
      <c r="A444" s="211"/>
      <c r="B444" s="212"/>
      <c r="G444" s="229"/>
      <c r="H444" s="229"/>
      <c r="I444" s="229"/>
      <c r="J444" s="214"/>
      <c r="K444" s="215"/>
    </row>
    <row r="445" spans="1:11" ht="15.75" customHeight="1" x14ac:dyDescent="0.25">
      <c r="A445" s="211"/>
      <c r="B445" s="212"/>
      <c r="G445" s="229"/>
      <c r="H445" s="229"/>
      <c r="I445" s="229"/>
      <c r="J445" s="214"/>
      <c r="K445" s="215"/>
    </row>
    <row r="446" spans="1:11" ht="15.75" customHeight="1" x14ac:dyDescent="0.25">
      <c r="A446" s="211"/>
      <c r="B446" s="212"/>
      <c r="G446" s="229"/>
      <c r="H446" s="229"/>
      <c r="I446" s="229"/>
      <c r="J446" s="214"/>
      <c r="K446" s="215"/>
    </row>
    <row r="447" spans="1:11" ht="15.75" customHeight="1" x14ac:dyDescent="0.25">
      <c r="A447" s="211"/>
      <c r="B447" s="212"/>
      <c r="G447" s="229"/>
      <c r="H447" s="229"/>
      <c r="I447" s="229"/>
      <c r="J447" s="214"/>
      <c r="K447" s="215"/>
    </row>
    <row r="448" spans="1:11" ht="15.75" customHeight="1" x14ac:dyDescent="0.25">
      <c r="A448" s="211"/>
      <c r="B448" s="212"/>
      <c r="G448" s="229"/>
      <c r="H448" s="229"/>
      <c r="I448" s="229"/>
      <c r="J448" s="214"/>
      <c r="K448" s="215"/>
    </row>
    <row r="449" spans="1:11" ht="15.75" customHeight="1" x14ac:dyDescent="0.25">
      <c r="A449" s="211"/>
      <c r="B449" s="212"/>
      <c r="G449" s="229"/>
      <c r="H449" s="229"/>
      <c r="I449" s="229"/>
      <c r="J449" s="214"/>
      <c r="K449" s="215"/>
    </row>
    <row r="450" spans="1:11" ht="15.75" customHeight="1" x14ac:dyDescent="0.25">
      <c r="A450" s="211"/>
      <c r="B450" s="212"/>
      <c r="G450" s="229"/>
      <c r="H450" s="229"/>
      <c r="I450" s="229"/>
      <c r="J450" s="214"/>
      <c r="K450" s="215"/>
    </row>
    <row r="451" spans="1:11" ht="15.75" customHeight="1" x14ac:dyDescent="0.25">
      <c r="A451" s="211"/>
      <c r="B451" s="212"/>
      <c r="G451" s="229"/>
      <c r="H451" s="229"/>
      <c r="I451" s="229"/>
      <c r="J451" s="214"/>
      <c r="K451" s="215"/>
    </row>
    <row r="452" spans="1:11" ht="15.75" customHeight="1" x14ac:dyDescent="0.25">
      <c r="A452" s="211"/>
      <c r="B452" s="212"/>
      <c r="G452" s="229"/>
      <c r="H452" s="229"/>
      <c r="I452" s="229"/>
      <c r="J452" s="214"/>
      <c r="K452" s="215"/>
    </row>
    <row r="453" spans="1:11" ht="15.75" customHeight="1" x14ac:dyDescent="0.25">
      <c r="A453" s="211"/>
      <c r="B453" s="212"/>
      <c r="G453" s="229"/>
      <c r="H453" s="229"/>
      <c r="I453" s="229"/>
      <c r="J453" s="214"/>
      <c r="K453" s="215"/>
    </row>
    <row r="454" spans="1:11" ht="15.75" customHeight="1" x14ac:dyDescent="0.25">
      <c r="A454" s="211"/>
      <c r="B454" s="212"/>
      <c r="G454" s="229"/>
      <c r="H454" s="229"/>
      <c r="I454" s="229"/>
      <c r="J454" s="214"/>
      <c r="K454" s="215"/>
    </row>
    <row r="455" spans="1:11" ht="15.75" customHeight="1" x14ac:dyDescent="0.25">
      <c r="A455" s="211"/>
      <c r="B455" s="212"/>
      <c r="G455" s="229"/>
      <c r="H455" s="229"/>
      <c r="I455" s="229"/>
      <c r="J455" s="214"/>
      <c r="K455" s="215"/>
    </row>
    <row r="456" spans="1:11" ht="15.75" customHeight="1" x14ac:dyDescent="0.25">
      <c r="A456" s="211"/>
      <c r="B456" s="212"/>
      <c r="G456" s="229"/>
      <c r="H456" s="229"/>
      <c r="I456" s="229"/>
      <c r="J456" s="214"/>
      <c r="K456" s="215"/>
    </row>
    <row r="457" spans="1:11" ht="15.75" customHeight="1" x14ac:dyDescent="0.25">
      <c r="A457" s="211"/>
      <c r="B457" s="212"/>
      <c r="G457" s="229"/>
      <c r="H457" s="229"/>
      <c r="I457" s="229"/>
      <c r="J457" s="214"/>
      <c r="K457" s="215"/>
    </row>
    <row r="458" spans="1:11" ht="15.75" customHeight="1" x14ac:dyDescent="0.25">
      <c r="A458" s="211"/>
      <c r="B458" s="212"/>
      <c r="G458" s="229"/>
      <c r="H458" s="229"/>
      <c r="I458" s="229"/>
      <c r="J458" s="214"/>
      <c r="K458" s="215"/>
    </row>
    <row r="459" spans="1:11" ht="15.75" customHeight="1" x14ac:dyDescent="0.25">
      <c r="A459" s="211"/>
      <c r="B459" s="212"/>
      <c r="G459" s="229"/>
      <c r="H459" s="229"/>
      <c r="I459" s="229"/>
      <c r="J459" s="214"/>
      <c r="K459" s="215"/>
    </row>
    <row r="460" spans="1:11" ht="15.75" customHeight="1" x14ac:dyDescent="0.25">
      <c r="A460" s="211"/>
      <c r="B460" s="212"/>
      <c r="G460" s="229"/>
      <c r="H460" s="229"/>
      <c r="I460" s="229"/>
      <c r="J460" s="214"/>
      <c r="K460" s="215"/>
    </row>
    <row r="461" spans="1:11" ht="15.75" customHeight="1" x14ac:dyDescent="0.25">
      <c r="A461" s="211"/>
      <c r="B461" s="212"/>
      <c r="G461" s="229"/>
      <c r="H461" s="229"/>
      <c r="I461" s="229"/>
      <c r="J461" s="214"/>
      <c r="K461" s="215"/>
    </row>
    <row r="462" spans="1:11" ht="15.75" customHeight="1" x14ac:dyDescent="0.25">
      <c r="A462" s="211"/>
      <c r="B462" s="212"/>
      <c r="G462" s="229"/>
      <c r="H462" s="229"/>
      <c r="I462" s="229"/>
      <c r="J462" s="214"/>
      <c r="K462" s="215"/>
    </row>
    <row r="463" spans="1:11" ht="15.75" customHeight="1" x14ac:dyDescent="0.25">
      <c r="A463" s="211"/>
      <c r="B463" s="212"/>
      <c r="G463" s="229"/>
      <c r="H463" s="229"/>
      <c r="I463" s="229"/>
      <c r="J463" s="214"/>
      <c r="K463" s="215"/>
    </row>
    <row r="464" spans="1:11" ht="15.75" customHeight="1" x14ac:dyDescent="0.25">
      <c r="A464" s="211"/>
      <c r="B464" s="212"/>
      <c r="G464" s="229"/>
      <c r="H464" s="229"/>
      <c r="I464" s="229"/>
      <c r="J464" s="214"/>
      <c r="K464" s="215"/>
    </row>
    <row r="465" spans="1:11" ht="15.75" customHeight="1" x14ac:dyDescent="0.25">
      <c r="A465" s="211"/>
      <c r="B465" s="212"/>
      <c r="G465" s="229"/>
      <c r="H465" s="229"/>
      <c r="I465" s="229"/>
      <c r="J465" s="214"/>
      <c r="K465" s="215"/>
    </row>
    <row r="466" spans="1:11" ht="15.75" customHeight="1" x14ac:dyDescent="0.25">
      <c r="A466" s="211"/>
      <c r="B466" s="212"/>
      <c r="G466" s="229"/>
      <c r="H466" s="229"/>
      <c r="I466" s="229"/>
      <c r="J466" s="214"/>
      <c r="K466" s="215"/>
    </row>
    <row r="467" spans="1:11" ht="15.75" customHeight="1" x14ac:dyDescent="0.25">
      <c r="A467" s="211"/>
      <c r="B467" s="212"/>
      <c r="G467" s="229"/>
      <c r="H467" s="229"/>
      <c r="I467" s="229"/>
      <c r="J467" s="214"/>
      <c r="K467" s="215"/>
    </row>
    <row r="468" spans="1:11" ht="15.75" customHeight="1" x14ac:dyDescent="0.25">
      <c r="A468" s="211"/>
      <c r="B468" s="212"/>
      <c r="G468" s="229"/>
      <c r="H468" s="229"/>
      <c r="I468" s="229"/>
      <c r="J468" s="214"/>
      <c r="K468" s="215"/>
    </row>
    <row r="469" spans="1:11" ht="15.75" customHeight="1" x14ac:dyDescent="0.25">
      <c r="A469" s="211"/>
      <c r="B469" s="212"/>
      <c r="G469" s="229"/>
      <c r="H469" s="229"/>
      <c r="I469" s="229"/>
      <c r="J469" s="214"/>
      <c r="K469" s="215"/>
    </row>
    <row r="470" spans="1:11" ht="15.75" customHeight="1" x14ac:dyDescent="0.25">
      <c r="A470" s="211"/>
      <c r="B470" s="212"/>
      <c r="G470" s="229"/>
      <c r="H470" s="229"/>
      <c r="I470" s="229"/>
      <c r="J470" s="214"/>
      <c r="K470" s="215"/>
    </row>
    <row r="471" spans="1:11" ht="15.75" customHeight="1" x14ac:dyDescent="0.25">
      <c r="A471" s="211"/>
      <c r="B471" s="212"/>
      <c r="G471" s="229"/>
      <c r="H471" s="229"/>
      <c r="I471" s="229"/>
      <c r="J471" s="214"/>
      <c r="K471" s="215"/>
    </row>
    <row r="472" spans="1:11" ht="15.75" customHeight="1" x14ac:dyDescent="0.25">
      <c r="A472" s="211"/>
      <c r="B472" s="212"/>
      <c r="G472" s="229"/>
      <c r="H472" s="229"/>
      <c r="I472" s="229"/>
      <c r="J472" s="214"/>
      <c r="K472" s="215"/>
    </row>
    <row r="473" spans="1:11" ht="15.75" customHeight="1" x14ac:dyDescent="0.25">
      <c r="A473" s="211"/>
      <c r="B473" s="212"/>
      <c r="G473" s="229"/>
      <c r="H473" s="229"/>
      <c r="I473" s="229"/>
      <c r="J473" s="214"/>
      <c r="K473" s="215"/>
    </row>
    <row r="474" spans="1:11" ht="15.75" customHeight="1" x14ac:dyDescent="0.25">
      <c r="A474" s="211"/>
      <c r="B474" s="212"/>
      <c r="G474" s="229"/>
      <c r="H474" s="229"/>
      <c r="I474" s="229"/>
      <c r="J474" s="214"/>
      <c r="K474" s="215"/>
    </row>
    <row r="475" spans="1:11" ht="15.75" customHeight="1" x14ac:dyDescent="0.25">
      <c r="A475" s="211"/>
      <c r="B475" s="212"/>
      <c r="G475" s="229"/>
      <c r="H475" s="229"/>
      <c r="I475" s="229"/>
      <c r="J475" s="214"/>
      <c r="K475" s="215"/>
    </row>
    <row r="476" spans="1:11" ht="15.75" customHeight="1" x14ac:dyDescent="0.25">
      <c r="A476" s="211"/>
      <c r="B476" s="212"/>
      <c r="G476" s="229"/>
      <c r="H476" s="229"/>
      <c r="I476" s="229"/>
      <c r="J476" s="214"/>
      <c r="K476" s="215"/>
    </row>
    <row r="477" spans="1:11" ht="15.75" customHeight="1" x14ac:dyDescent="0.25">
      <c r="A477" s="211"/>
      <c r="B477" s="212"/>
      <c r="G477" s="229"/>
      <c r="H477" s="229"/>
      <c r="I477" s="229"/>
      <c r="J477" s="214"/>
      <c r="K477" s="215"/>
    </row>
    <row r="478" spans="1:11" ht="15.75" customHeight="1" x14ac:dyDescent="0.25">
      <c r="A478" s="211"/>
      <c r="B478" s="212"/>
      <c r="G478" s="229"/>
      <c r="H478" s="229"/>
      <c r="I478" s="229"/>
      <c r="J478" s="214"/>
      <c r="K478" s="215"/>
    </row>
    <row r="479" spans="1:11" ht="15.75" customHeight="1" x14ac:dyDescent="0.25">
      <c r="A479" s="211"/>
      <c r="B479" s="212"/>
      <c r="G479" s="229"/>
      <c r="H479" s="229"/>
      <c r="I479" s="229"/>
      <c r="J479" s="214"/>
      <c r="K479" s="215"/>
    </row>
    <row r="480" spans="1:11" ht="15.75" customHeight="1" x14ac:dyDescent="0.25">
      <c r="A480" s="211"/>
      <c r="B480" s="212"/>
      <c r="G480" s="229"/>
      <c r="H480" s="229"/>
      <c r="I480" s="229"/>
      <c r="J480" s="214"/>
      <c r="K480" s="215"/>
    </row>
    <row r="481" spans="1:11" ht="15.75" customHeight="1" x14ac:dyDescent="0.25">
      <c r="A481" s="211"/>
      <c r="B481" s="212"/>
      <c r="G481" s="229"/>
      <c r="H481" s="229"/>
      <c r="I481" s="229"/>
      <c r="J481" s="214"/>
      <c r="K481" s="215"/>
    </row>
    <row r="482" spans="1:11" ht="15.75" customHeight="1" x14ac:dyDescent="0.25">
      <c r="A482" s="211"/>
      <c r="B482" s="212"/>
      <c r="G482" s="229"/>
      <c r="H482" s="229"/>
      <c r="I482" s="229"/>
      <c r="J482" s="214"/>
      <c r="K482" s="215"/>
    </row>
    <row r="483" spans="1:11" ht="15.75" customHeight="1" x14ac:dyDescent="0.25">
      <c r="A483" s="211"/>
      <c r="B483" s="212"/>
      <c r="G483" s="229"/>
      <c r="H483" s="229"/>
      <c r="I483" s="229"/>
      <c r="J483" s="214"/>
      <c r="K483" s="215"/>
    </row>
    <row r="484" spans="1:11" ht="15.75" customHeight="1" x14ac:dyDescent="0.25">
      <c r="A484" s="211"/>
      <c r="B484" s="212"/>
      <c r="G484" s="229"/>
      <c r="H484" s="229"/>
      <c r="I484" s="229"/>
      <c r="J484" s="214"/>
      <c r="K484" s="215"/>
    </row>
    <row r="485" spans="1:11" ht="15.75" customHeight="1" x14ac:dyDescent="0.25">
      <c r="A485" s="211"/>
      <c r="B485" s="212"/>
      <c r="G485" s="229"/>
      <c r="H485" s="229"/>
      <c r="I485" s="229"/>
      <c r="J485" s="214"/>
      <c r="K485" s="215"/>
    </row>
    <row r="486" spans="1:11" ht="15.75" customHeight="1" x14ac:dyDescent="0.25">
      <c r="A486" s="211"/>
      <c r="B486" s="212"/>
      <c r="G486" s="229"/>
      <c r="H486" s="229"/>
      <c r="I486" s="229"/>
      <c r="J486" s="214"/>
      <c r="K486" s="215"/>
    </row>
    <row r="487" spans="1:11" ht="15.75" customHeight="1" x14ac:dyDescent="0.25">
      <c r="A487" s="211"/>
      <c r="B487" s="212"/>
      <c r="G487" s="229"/>
      <c r="H487" s="229"/>
      <c r="I487" s="229"/>
      <c r="J487" s="214"/>
      <c r="K487" s="215"/>
    </row>
    <row r="488" spans="1:11" ht="15.75" customHeight="1" x14ac:dyDescent="0.25">
      <c r="A488" s="211"/>
      <c r="B488" s="212"/>
      <c r="G488" s="229"/>
      <c r="H488" s="229"/>
      <c r="I488" s="229"/>
      <c r="J488" s="214"/>
      <c r="K488" s="215"/>
    </row>
    <row r="489" spans="1:11" ht="15.75" customHeight="1" x14ac:dyDescent="0.25">
      <c r="A489" s="211"/>
      <c r="B489" s="212"/>
      <c r="G489" s="229"/>
      <c r="H489" s="229"/>
      <c r="I489" s="229"/>
      <c r="J489" s="214"/>
      <c r="K489" s="215"/>
    </row>
    <row r="490" spans="1:11" ht="15.75" customHeight="1" x14ac:dyDescent="0.25">
      <c r="A490" s="211"/>
      <c r="B490" s="212"/>
      <c r="G490" s="229"/>
      <c r="H490" s="229"/>
      <c r="I490" s="229"/>
      <c r="J490" s="214"/>
      <c r="K490" s="215"/>
    </row>
    <row r="491" spans="1:11" ht="15.75" customHeight="1" x14ac:dyDescent="0.25">
      <c r="A491" s="211"/>
      <c r="B491" s="212"/>
      <c r="G491" s="229"/>
      <c r="H491" s="229"/>
      <c r="I491" s="229"/>
      <c r="J491" s="214"/>
      <c r="K491" s="215"/>
    </row>
    <row r="492" spans="1:11" ht="15.75" customHeight="1" x14ac:dyDescent="0.25">
      <c r="A492" s="211"/>
      <c r="B492" s="212"/>
      <c r="G492" s="229"/>
      <c r="H492" s="229"/>
      <c r="I492" s="229"/>
      <c r="J492" s="214"/>
      <c r="K492" s="215"/>
    </row>
    <row r="493" spans="1:11" ht="15.75" customHeight="1" x14ac:dyDescent="0.25">
      <c r="A493" s="211"/>
      <c r="B493" s="212"/>
      <c r="G493" s="229"/>
      <c r="H493" s="229"/>
      <c r="I493" s="229"/>
      <c r="J493" s="214"/>
      <c r="K493" s="215"/>
    </row>
    <row r="494" spans="1:11" ht="15.75" customHeight="1" x14ac:dyDescent="0.25">
      <c r="A494" s="211"/>
      <c r="B494" s="212"/>
      <c r="G494" s="229"/>
      <c r="H494" s="229"/>
      <c r="I494" s="229"/>
      <c r="J494" s="214"/>
      <c r="K494" s="215"/>
    </row>
    <row r="495" spans="1:11" ht="15.75" customHeight="1" x14ac:dyDescent="0.25">
      <c r="A495" s="211"/>
      <c r="B495" s="212"/>
      <c r="G495" s="229"/>
      <c r="H495" s="229"/>
      <c r="I495" s="229"/>
      <c r="J495" s="214"/>
      <c r="K495" s="215"/>
    </row>
    <row r="496" spans="1:11" ht="15.75" customHeight="1" x14ac:dyDescent="0.25">
      <c r="A496" s="211"/>
      <c r="B496" s="212"/>
      <c r="G496" s="229"/>
      <c r="H496" s="229"/>
      <c r="I496" s="229"/>
      <c r="J496" s="214"/>
      <c r="K496" s="215"/>
    </row>
    <row r="497" spans="1:11" ht="15.75" customHeight="1" x14ac:dyDescent="0.25">
      <c r="A497" s="211"/>
      <c r="B497" s="212"/>
      <c r="G497" s="229"/>
      <c r="H497" s="229"/>
      <c r="I497" s="229"/>
      <c r="J497" s="214"/>
      <c r="K497" s="215"/>
    </row>
    <row r="498" spans="1:11" ht="15.75" customHeight="1" x14ac:dyDescent="0.25">
      <c r="A498" s="211"/>
      <c r="B498" s="212"/>
      <c r="G498" s="229"/>
      <c r="H498" s="229"/>
      <c r="I498" s="229"/>
      <c r="J498" s="214"/>
      <c r="K498" s="215"/>
    </row>
    <row r="499" spans="1:11" ht="15.75" customHeight="1" x14ac:dyDescent="0.25">
      <c r="A499" s="211"/>
      <c r="B499" s="212"/>
      <c r="G499" s="229"/>
      <c r="H499" s="229"/>
      <c r="I499" s="229"/>
      <c r="J499" s="214"/>
      <c r="K499" s="215"/>
    </row>
    <row r="500" spans="1:11" ht="15.75" customHeight="1" x14ac:dyDescent="0.25">
      <c r="A500" s="211"/>
      <c r="B500" s="212"/>
      <c r="G500" s="229"/>
      <c r="H500" s="229"/>
      <c r="I500" s="229"/>
      <c r="J500" s="214"/>
      <c r="K500" s="215"/>
    </row>
    <row r="501" spans="1:11" ht="15.75" customHeight="1" x14ac:dyDescent="0.25">
      <c r="A501" s="211"/>
      <c r="B501" s="212"/>
      <c r="G501" s="229"/>
      <c r="H501" s="229"/>
      <c r="I501" s="229"/>
      <c r="J501" s="214"/>
      <c r="K501" s="215"/>
    </row>
    <row r="502" spans="1:11" ht="15.75" customHeight="1" x14ac:dyDescent="0.25">
      <c r="A502" s="211"/>
      <c r="B502" s="212"/>
      <c r="G502" s="229"/>
      <c r="H502" s="229"/>
      <c r="I502" s="229"/>
      <c r="J502" s="214"/>
      <c r="K502" s="215"/>
    </row>
    <row r="503" spans="1:11" ht="15.75" customHeight="1" x14ac:dyDescent="0.25">
      <c r="A503" s="211"/>
      <c r="B503" s="212"/>
      <c r="G503" s="229"/>
      <c r="H503" s="229"/>
      <c r="I503" s="229"/>
      <c r="J503" s="214"/>
      <c r="K503" s="215"/>
    </row>
    <row r="504" spans="1:11" ht="15.75" customHeight="1" x14ac:dyDescent="0.25">
      <c r="A504" s="211"/>
      <c r="B504" s="212"/>
      <c r="G504" s="229"/>
      <c r="H504" s="229"/>
      <c r="I504" s="229"/>
      <c r="J504" s="214"/>
      <c r="K504" s="215"/>
    </row>
    <row r="505" spans="1:11" ht="15.75" customHeight="1" x14ac:dyDescent="0.25">
      <c r="A505" s="211"/>
      <c r="B505" s="212"/>
      <c r="G505" s="229"/>
      <c r="H505" s="229"/>
      <c r="I505" s="229"/>
      <c r="J505" s="214"/>
      <c r="K505" s="215"/>
    </row>
    <row r="506" spans="1:11" ht="15.75" customHeight="1" x14ac:dyDescent="0.25">
      <c r="A506" s="211"/>
      <c r="B506" s="212"/>
      <c r="G506" s="229"/>
      <c r="H506" s="229"/>
      <c r="I506" s="229"/>
      <c r="J506" s="214"/>
      <c r="K506" s="215"/>
    </row>
    <row r="507" spans="1:11" ht="15.75" customHeight="1" x14ac:dyDescent="0.25">
      <c r="A507" s="211"/>
      <c r="B507" s="212"/>
      <c r="G507" s="229"/>
      <c r="H507" s="229"/>
      <c r="I507" s="229"/>
      <c r="J507" s="214"/>
      <c r="K507" s="215"/>
    </row>
    <row r="508" spans="1:11" ht="15.75" customHeight="1" x14ac:dyDescent="0.25">
      <c r="A508" s="211"/>
      <c r="B508" s="212"/>
      <c r="G508" s="229"/>
      <c r="H508" s="229"/>
      <c r="I508" s="229"/>
      <c r="J508" s="214"/>
      <c r="K508" s="215"/>
    </row>
    <row r="509" spans="1:11" ht="15.75" customHeight="1" x14ac:dyDescent="0.25">
      <c r="A509" s="211"/>
      <c r="B509" s="212"/>
      <c r="G509" s="229"/>
      <c r="H509" s="229"/>
      <c r="I509" s="229"/>
      <c r="J509" s="214"/>
      <c r="K509" s="215"/>
    </row>
    <row r="510" spans="1:11" ht="15.75" customHeight="1" x14ac:dyDescent="0.25">
      <c r="A510" s="211"/>
      <c r="B510" s="212"/>
      <c r="G510" s="229"/>
      <c r="H510" s="229"/>
      <c r="I510" s="229"/>
      <c r="J510" s="214"/>
      <c r="K510" s="215"/>
    </row>
    <row r="511" spans="1:11" ht="15.75" customHeight="1" x14ac:dyDescent="0.25">
      <c r="A511" s="211"/>
      <c r="B511" s="212"/>
      <c r="G511" s="229"/>
      <c r="H511" s="229"/>
      <c r="I511" s="229"/>
      <c r="J511" s="214"/>
      <c r="K511" s="215"/>
    </row>
    <row r="512" spans="1:11" ht="15.75" customHeight="1" x14ac:dyDescent="0.25">
      <c r="A512" s="211"/>
      <c r="B512" s="212"/>
      <c r="G512" s="229"/>
      <c r="H512" s="229"/>
      <c r="I512" s="229"/>
      <c r="J512" s="214"/>
      <c r="K512" s="215"/>
    </row>
    <row r="513" spans="1:11" ht="15.75" customHeight="1" x14ac:dyDescent="0.25">
      <c r="A513" s="211"/>
      <c r="B513" s="212"/>
      <c r="G513" s="229"/>
      <c r="H513" s="229"/>
      <c r="I513" s="229"/>
      <c r="J513" s="214"/>
      <c r="K513" s="215"/>
    </row>
    <row r="514" spans="1:11" ht="15.75" customHeight="1" x14ac:dyDescent="0.25">
      <c r="A514" s="211"/>
      <c r="B514" s="212"/>
      <c r="G514" s="229"/>
      <c r="H514" s="229"/>
      <c r="I514" s="229"/>
      <c r="J514" s="214"/>
      <c r="K514" s="215"/>
    </row>
    <row r="515" spans="1:11" ht="15.75" customHeight="1" x14ac:dyDescent="0.25">
      <c r="A515" s="211"/>
      <c r="B515" s="212"/>
      <c r="G515" s="229"/>
      <c r="H515" s="229"/>
      <c r="I515" s="229"/>
      <c r="J515" s="214"/>
      <c r="K515" s="215"/>
    </row>
    <row r="516" spans="1:11" ht="15.75" customHeight="1" x14ac:dyDescent="0.25">
      <c r="A516" s="211"/>
      <c r="B516" s="212"/>
      <c r="G516" s="229"/>
      <c r="H516" s="229"/>
      <c r="I516" s="229"/>
      <c r="J516" s="214"/>
      <c r="K516" s="215"/>
    </row>
    <row r="517" spans="1:11" ht="15.75" customHeight="1" x14ac:dyDescent="0.25">
      <c r="A517" s="211"/>
      <c r="B517" s="212"/>
      <c r="G517" s="229"/>
      <c r="H517" s="229"/>
      <c r="I517" s="229"/>
      <c r="J517" s="214"/>
      <c r="K517" s="215"/>
    </row>
    <row r="518" spans="1:11" ht="15.75" customHeight="1" x14ac:dyDescent="0.25">
      <c r="A518" s="211"/>
      <c r="B518" s="212"/>
      <c r="G518" s="229"/>
      <c r="H518" s="229"/>
      <c r="I518" s="229"/>
      <c r="J518" s="214"/>
      <c r="K518" s="215"/>
    </row>
    <row r="519" spans="1:11" ht="15.75" customHeight="1" x14ac:dyDescent="0.25">
      <c r="A519" s="211"/>
      <c r="B519" s="212"/>
      <c r="G519" s="229"/>
      <c r="H519" s="229"/>
      <c r="I519" s="229"/>
      <c r="J519" s="214"/>
      <c r="K519" s="215"/>
    </row>
    <row r="520" spans="1:11" ht="15.75" customHeight="1" x14ac:dyDescent="0.25">
      <c r="A520" s="211"/>
      <c r="B520" s="212"/>
      <c r="G520" s="229"/>
      <c r="H520" s="229"/>
      <c r="I520" s="229"/>
      <c r="J520" s="214"/>
      <c r="K520" s="215"/>
    </row>
    <row r="521" spans="1:11" ht="15.75" customHeight="1" x14ac:dyDescent="0.25">
      <c r="A521" s="211"/>
      <c r="B521" s="212"/>
      <c r="G521" s="229"/>
      <c r="H521" s="229"/>
      <c r="I521" s="229"/>
      <c r="J521" s="214"/>
      <c r="K521" s="215"/>
    </row>
    <row r="522" spans="1:11" ht="15.75" customHeight="1" x14ac:dyDescent="0.25">
      <c r="A522" s="211"/>
      <c r="B522" s="212"/>
      <c r="G522" s="229"/>
      <c r="H522" s="229"/>
      <c r="I522" s="229"/>
      <c r="J522" s="214"/>
      <c r="K522" s="215"/>
    </row>
    <row r="523" spans="1:11" ht="15.75" customHeight="1" x14ac:dyDescent="0.25">
      <c r="A523" s="211"/>
      <c r="B523" s="212"/>
      <c r="G523" s="229"/>
      <c r="H523" s="229"/>
      <c r="I523" s="229"/>
      <c r="J523" s="214"/>
      <c r="K523" s="215"/>
    </row>
    <row r="524" spans="1:11" ht="15.75" customHeight="1" x14ac:dyDescent="0.25">
      <c r="A524" s="211"/>
      <c r="B524" s="212"/>
      <c r="G524" s="229"/>
      <c r="H524" s="229"/>
      <c r="I524" s="229"/>
      <c r="J524" s="214"/>
      <c r="K524" s="215"/>
    </row>
    <row r="525" spans="1:11" ht="15.75" customHeight="1" x14ac:dyDescent="0.25">
      <c r="A525" s="211"/>
      <c r="B525" s="212"/>
      <c r="G525" s="229"/>
      <c r="H525" s="229"/>
      <c r="I525" s="229"/>
      <c r="J525" s="214"/>
      <c r="K525" s="215"/>
    </row>
    <row r="526" spans="1:11" ht="15.75" customHeight="1" x14ac:dyDescent="0.25">
      <c r="A526" s="211"/>
      <c r="B526" s="212"/>
      <c r="G526" s="229"/>
      <c r="H526" s="229"/>
      <c r="I526" s="229"/>
      <c r="J526" s="214"/>
      <c r="K526" s="215"/>
    </row>
    <row r="527" spans="1:11" ht="15.75" customHeight="1" x14ac:dyDescent="0.25">
      <c r="A527" s="211"/>
      <c r="B527" s="212"/>
      <c r="G527" s="229"/>
      <c r="H527" s="229"/>
      <c r="I527" s="229"/>
      <c r="J527" s="214"/>
      <c r="K527" s="215"/>
    </row>
    <row r="528" spans="1:11" ht="15.75" customHeight="1" x14ac:dyDescent="0.25">
      <c r="A528" s="211"/>
      <c r="B528" s="212"/>
      <c r="G528" s="229"/>
      <c r="H528" s="229"/>
      <c r="I528" s="229"/>
      <c r="J528" s="214"/>
      <c r="K528" s="215"/>
    </row>
    <row r="529" spans="1:11" ht="15.75" customHeight="1" x14ac:dyDescent="0.25">
      <c r="A529" s="211"/>
      <c r="B529" s="212"/>
      <c r="G529" s="229"/>
      <c r="H529" s="229"/>
      <c r="I529" s="229"/>
      <c r="J529" s="214"/>
      <c r="K529" s="215"/>
    </row>
    <row r="530" spans="1:11" ht="15.75" customHeight="1" x14ac:dyDescent="0.25">
      <c r="A530" s="211"/>
      <c r="B530" s="212"/>
      <c r="G530" s="229"/>
      <c r="H530" s="229"/>
      <c r="I530" s="229"/>
      <c r="J530" s="214"/>
      <c r="K530" s="215"/>
    </row>
    <row r="531" spans="1:11" ht="15.75" customHeight="1" x14ac:dyDescent="0.25">
      <c r="A531" s="211"/>
      <c r="B531" s="212"/>
      <c r="G531" s="229"/>
      <c r="H531" s="229"/>
      <c r="I531" s="229"/>
      <c r="J531" s="214"/>
      <c r="K531" s="215"/>
    </row>
    <row r="532" spans="1:11" ht="15.75" customHeight="1" x14ac:dyDescent="0.25">
      <c r="A532" s="211"/>
      <c r="B532" s="212"/>
      <c r="G532" s="229"/>
      <c r="H532" s="229"/>
      <c r="I532" s="229"/>
      <c r="J532" s="214"/>
      <c r="K532" s="215"/>
    </row>
    <row r="533" spans="1:11" ht="15.75" customHeight="1" x14ac:dyDescent="0.25">
      <c r="A533" s="211"/>
      <c r="B533" s="212"/>
      <c r="G533" s="229"/>
      <c r="H533" s="229"/>
      <c r="I533" s="229"/>
      <c r="J533" s="214"/>
      <c r="K533" s="215"/>
    </row>
    <row r="534" spans="1:11" ht="15.75" customHeight="1" x14ac:dyDescent="0.25">
      <c r="A534" s="211"/>
      <c r="B534" s="212"/>
      <c r="G534" s="229"/>
      <c r="H534" s="229"/>
      <c r="I534" s="229"/>
      <c r="J534" s="214"/>
      <c r="K534" s="215"/>
    </row>
    <row r="535" spans="1:11" ht="15.75" customHeight="1" x14ac:dyDescent="0.25">
      <c r="A535" s="211"/>
      <c r="B535" s="212"/>
      <c r="G535" s="229"/>
      <c r="H535" s="229"/>
      <c r="I535" s="229"/>
      <c r="J535" s="214"/>
      <c r="K535" s="215"/>
    </row>
    <row r="536" spans="1:11" ht="15.75" customHeight="1" x14ac:dyDescent="0.25">
      <c r="A536" s="211"/>
      <c r="B536" s="212"/>
      <c r="G536" s="229"/>
      <c r="H536" s="229"/>
      <c r="I536" s="229"/>
      <c r="J536" s="214"/>
      <c r="K536" s="215"/>
    </row>
    <row r="537" spans="1:11" ht="15.75" customHeight="1" x14ac:dyDescent="0.25">
      <c r="A537" s="211"/>
      <c r="B537" s="212"/>
      <c r="G537" s="229"/>
      <c r="H537" s="229"/>
      <c r="I537" s="229"/>
      <c r="J537" s="214"/>
      <c r="K537" s="215"/>
    </row>
    <row r="538" spans="1:11" ht="15.75" customHeight="1" x14ac:dyDescent="0.25">
      <c r="A538" s="211"/>
      <c r="B538" s="212"/>
      <c r="G538" s="229"/>
      <c r="H538" s="229"/>
      <c r="I538" s="229"/>
      <c r="J538" s="214"/>
      <c r="K538" s="215"/>
    </row>
    <row r="539" spans="1:11" ht="15.75" customHeight="1" x14ac:dyDescent="0.25">
      <c r="A539" s="211"/>
      <c r="B539" s="212"/>
      <c r="G539" s="229"/>
      <c r="H539" s="229"/>
      <c r="I539" s="229"/>
      <c r="J539" s="214"/>
      <c r="K539" s="215"/>
    </row>
    <row r="540" spans="1:11" ht="15.75" customHeight="1" x14ac:dyDescent="0.25">
      <c r="A540" s="211"/>
      <c r="B540" s="212"/>
      <c r="G540" s="229"/>
      <c r="H540" s="229"/>
      <c r="I540" s="229"/>
      <c r="J540" s="214"/>
      <c r="K540" s="215"/>
    </row>
    <row r="541" spans="1:11" ht="15.75" customHeight="1" x14ac:dyDescent="0.25">
      <c r="A541" s="211"/>
      <c r="B541" s="212"/>
      <c r="G541" s="229"/>
      <c r="H541" s="229"/>
      <c r="I541" s="229"/>
      <c r="J541" s="214"/>
      <c r="K541" s="215"/>
    </row>
    <row r="542" spans="1:11" ht="15.75" customHeight="1" x14ac:dyDescent="0.25">
      <c r="A542" s="211"/>
      <c r="B542" s="212"/>
      <c r="G542" s="229"/>
      <c r="H542" s="229"/>
      <c r="I542" s="229"/>
      <c r="J542" s="214"/>
      <c r="K542" s="215"/>
    </row>
    <row r="543" spans="1:11" ht="15.75" customHeight="1" x14ac:dyDescent="0.25">
      <c r="A543" s="211"/>
      <c r="B543" s="212"/>
      <c r="G543" s="229"/>
      <c r="H543" s="229"/>
      <c r="I543" s="229"/>
      <c r="J543" s="214"/>
      <c r="K543" s="215"/>
    </row>
    <row r="544" spans="1:11" ht="15.75" customHeight="1" x14ac:dyDescent="0.25">
      <c r="A544" s="211"/>
      <c r="B544" s="212"/>
      <c r="G544" s="229"/>
      <c r="H544" s="229"/>
      <c r="I544" s="229"/>
      <c r="J544" s="214"/>
      <c r="K544" s="215"/>
    </row>
    <row r="545" spans="1:11" ht="15.75" customHeight="1" x14ac:dyDescent="0.25">
      <c r="A545" s="211"/>
      <c r="B545" s="212"/>
      <c r="G545" s="229"/>
      <c r="H545" s="229"/>
      <c r="I545" s="229"/>
      <c r="J545" s="214"/>
      <c r="K545" s="215"/>
    </row>
    <row r="546" spans="1:11" ht="15.75" customHeight="1" x14ac:dyDescent="0.25">
      <c r="A546" s="211"/>
      <c r="B546" s="212"/>
      <c r="G546" s="229"/>
      <c r="H546" s="229"/>
      <c r="I546" s="229"/>
      <c r="J546" s="214"/>
      <c r="K546" s="215"/>
    </row>
    <row r="547" spans="1:11" ht="15.75" customHeight="1" x14ac:dyDescent="0.25">
      <c r="A547" s="211"/>
      <c r="B547" s="212"/>
      <c r="G547" s="229"/>
      <c r="H547" s="229"/>
      <c r="I547" s="229"/>
      <c r="J547" s="214"/>
      <c r="K547" s="215"/>
    </row>
    <row r="548" spans="1:11" ht="15.75" customHeight="1" x14ac:dyDescent="0.25">
      <c r="A548" s="211"/>
      <c r="B548" s="212"/>
      <c r="G548" s="229"/>
      <c r="H548" s="229"/>
      <c r="I548" s="229"/>
      <c r="J548" s="214"/>
      <c r="K548" s="215"/>
    </row>
    <row r="549" spans="1:11" ht="15.75" customHeight="1" x14ac:dyDescent="0.25">
      <c r="A549" s="211"/>
      <c r="B549" s="212"/>
      <c r="G549" s="229"/>
      <c r="H549" s="229"/>
      <c r="I549" s="229"/>
      <c r="J549" s="214"/>
      <c r="K549" s="215"/>
    </row>
    <row r="550" spans="1:11" ht="15.75" customHeight="1" x14ac:dyDescent="0.25">
      <c r="A550" s="211"/>
      <c r="B550" s="212"/>
      <c r="G550" s="229"/>
      <c r="H550" s="229"/>
      <c r="I550" s="229"/>
      <c r="J550" s="214"/>
      <c r="K550" s="215"/>
    </row>
    <row r="551" spans="1:11" ht="15.75" customHeight="1" x14ac:dyDescent="0.25">
      <c r="A551" s="211"/>
      <c r="B551" s="212"/>
      <c r="G551" s="229"/>
      <c r="H551" s="229"/>
      <c r="I551" s="229"/>
      <c r="J551" s="214"/>
      <c r="K551" s="215"/>
    </row>
    <row r="552" spans="1:11" ht="15.75" customHeight="1" x14ac:dyDescent="0.25">
      <c r="A552" s="211"/>
      <c r="B552" s="212"/>
      <c r="G552" s="229"/>
      <c r="H552" s="229"/>
      <c r="I552" s="229"/>
      <c r="J552" s="214"/>
      <c r="K552" s="215"/>
    </row>
    <row r="553" spans="1:11" ht="15.75" customHeight="1" x14ac:dyDescent="0.25">
      <c r="A553" s="211"/>
      <c r="B553" s="212"/>
      <c r="G553" s="229"/>
      <c r="H553" s="229"/>
      <c r="I553" s="229"/>
      <c r="J553" s="214"/>
      <c r="K553" s="215"/>
    </row>
    <row r="554" spans="1:11" ht="15.75" customHeight="1" x14ac:dyDescent="0.25">
      <c r="A554" s="211"/>
      <c r="B554" s="212"/>
      <c r="G554" s="229"/>
      <c r="H554" s="229"/>
      <c r="I554" s="229"/>
      <c r="J554" s="214"/>
      <c r="K554" s="215"/>
    </row>
    <row r="555" spans="1:11" ht="15.75" customHeight="1" x14ac:dyDescent="0.25">
      <c r="A555" s="211"/>
      <c r="B555" s="212"/>
      <c r="G555" s="229"/>
      <c r="H555" s="229"/>
      <c r="I555" s="229"/>
      <c r="J555" s="214"/>
      <c r="K555" s="215"/>
    </row>
    <row r="556" spans="1:11" ht="15.75" customHeight="1" x14ac:dyDescent="0.25">
      <c r="A556" s="211"/>
      <c r="B556" s="212"/>
      <c r="G556" s="229"/>
      <c r="H556" s="229"/>
      <c r="I556" s="229"/>
      <c r="J556" s="214"/>
      <c r="K556" s="215"/>
    </row>
    <row r="557" spans="1:11" ht="15.75" customHeight="1" x14ac:dyDescent="0.25">
      <c r="A557" s="211"/>
      <c r="B557" s="212"/>
      <c r="G557" s="229"/>
      <c r="H557" s="229"/>
      <c r="I557" s="229"/>
      <c r="J557" s="214"/>
      <c r="K557" s="215"/>
    </row>
    <row r="558" spans="1:11" ht="15.75" customHeight="1" x14ac:dyDescent="0.25">
      <c r="A558" s="211"/>
      <c r="B558" s="212"/>
      <c r="G558" s="229"/>
      <c r="H558" s="229"/>
      <c r="I558" s="229"/>
      <c r="J558" s="214"/>
      <c r="K558" s="215"/>
    </row>
    <row r="559" spans="1:11" ht="15.75" customHeight="1" x14ac:dyDescent="0.25">
      <c r="A559" s="211"/>
      <c r="B559" s="212"/>
      <c r="G559" s="229"/>
      <c r="H559" s="229"/>
      <c r="I559" s="229"/>
      <c r="J559" s="214"/>
      <c r="K559" s="215"/>
    </row>
    <row r="560" spans="1:11" ht="15.75" customHeight="1" x14ac:dyDescent="0.25">
      <c r="A560" s="211"/>
      <c r="B560" s="212"/>
      <c r="G560" s="229"/>
      <c r="H560" s="229"/>
      <c r="I560" s="229"/>
      <c r="J560" s="214"/>
      <c r="K560" s="215"/>
    </row>
    <row r="561" spans="1:11" ht="15.75" customHeight="1" x14ac:dyDescent="0.25">
      <c r="A561" s="211"/>
      <c r="B561" s="212"/>
      <c r="G561" s="229"/>
      <c r="H561" s="229"/>
      <c r="I561" s="229"/>
      <c r="J561" s="214"/>
      <c r="K561" s="215"/>
    </row>
    <row r="562" spans="1:11" ht="15.75" customHeight="1" x14ac:dyDescent="0.25">
      <c r="A562" s="211"/>
      <c r="B562" s="212"/>
      <c r="G562" s="229"/>
      <c r="H562" s="229"/>
      <c r="I562" s="229"/>
      <c r="J562" s="214"/>
      <c r="K562" s="215"/>
    </row>
    <row r="563" spans="1:11" ht="15.75" customHeight="1" x14ac:dyDescent="0.25">
      <c r="A563" s="211"/>
      <c r="B563" s="212"/>
      <c r="G563" s="229"/>
      <c r="H563" s="229"/>
      <c r="I563" s="229"/>
      <c r="J563" s="214"/>
      <c r="K563" s="215"/>
    </row>
    <row r="564" spans="1:11" ht="15.75" customHeight="1" x14ac:dyDescent="0.25">
      <c r="A564" s="211"/>
      <c r="B564" s="212"/>
      <c r="G564" s="229"/>
      <c r="H564" s="229"/>
      <c r="I564" s="229"/>
      <c r="J564" s="214"/>
      <c r="K564" s="215"/>
    </row>
    <row r="565" spans="1:11" ht="15.75" customHeight="1" x14ac:dyDescent="0.25">
      <c r="A565" s="211"/>
      <c r="B565" s="212"/>
      <c r="G565" s="229"/>
      <c r="H565" s="229"/>
      <c r="I565" s="229"/>
      <c r="J565" s="214"/>
      <c r="K565" s="215"/>
    </row>
    <row r="566" spans="1:11" ht="15.75" customHeight="1" x14ac:dyDescent="0.25">
      <c r="A566" s="211"/>
      <c r="B566" s="212"/>
      <c r="G566" s="229"/>
      <c r="H566" s="229"/>
      <c r="I566" s="229"/>
      <c r="J566" s="214"/>
      <c r="K566" s="215"/>
    </row>
    <row r="567" spans="1:11" ht="15.75" customHeight="1" x14ac:dyDescent="0.25">
      <c r="A567" s="211"/>
      <c r="B567" s="212"/>
      <c r="G567" s="229"/>
      <c r="H567" s="229"/>
      <c r="I567" s="229"/>
      <c r="J567" s="214"/>
      <c r="K567" s="215"/>
    </row>
    <row r="568" spans="1:11" ht="15.75" customHeight="1" x14ac:dyDescent="0.25">
      <c r="A568" s="211"/>
      <c r="B568" s="212"/>
      <c r="G568" s="229"/>
      <c r="H568" s="229"/>
      <c r="I568" s="229"/>
      <c r="J568" s="214"/>
      <c r="K568" s="215"/>
    </row>
    <row r="569" spans="1:11" ht="15.75" customHeight="1" x14ac:dyDescent="0.25">
      <c r="A569" s="211"/>
      <c r="B569" s="212"/>
      <c r="G569" s="229"/>
      <c r="H569" s="229"/>
      <c r="I569" s="229"/>
      <c r="J569" s="214"/>
      <c r="K569" s="215"/>
    </row>
    <row r="570" spans="1:11" ht="15.75" customHeight="1" x14ac:dyDescent="0.25">
      <c r="A570" s="211"/>
      <c r="B570" s="212"/>
      <c r="G570" s="229"/>
      <c r="H570" s="229"/>
      <c r="I570" s="229"/>
      <c r="J570" s="214"/>
      <c r="K570" s="215"/>
    </row>
    <row r="571" spans="1:11" ht="15.75" customHeight="1" x14ac:dyDescent="0.25">
      <c r="A571" s="211"/>
      <c r="B571" s="212"/>
      <c r="G571" s="229"/>
      <c r="H571" s="229"/>
      <c r="I571" s="229"/>
      <c r="J571" s="214"/>
      <c r="K571" s="215"/>
    </row>
    <row r="572" spans="1:11" ht="15.75" customHeight="1" x14ac:dyDescent="0.25">
      <c r="A572" s="211"/>
      <c r="B572" s="212"/>
      <c r="G572" s="229"/>
      <c r="H572" s="229"/>
      <c r="I572" s="229"/>
      <c r="J572" s="214"/>
      <c r="K572" s="215"/>
    </row>
    <row r="573" spans="1:11" ht="15.75" customHeight="1" x14ac:dyDescent="0.25">
      <c r="A573" s="211"/>
      <c r="B573" s="212"/>
      <c r="G573" s="229"/>
      <c r="H573" s="229"/>
      <c r="I573" s="229"/>
      <c r="J573" s="214"/>
      <c r="K573" s="215"/>
    </row>
    <row r="574" spans="1:11" ht="15.75" customHeight="1" x14ac:dyDescent="0.25">
      <c r="A574" s="211"/>
      <c r="B574" s="212"/>
      <c r="G574" s="229"/>
      <c r="H574" s="229"/>
      <c r="I574" s="229"/>
      <c r="J574" s="214"/>
      <c r="K574" s="215"/>
    </row>
    <row r="575" spans="1:11" ht="15.75" customHeight="1" x14ac:dyDescent="0.25">
      <c r="A575" s="211"/>
      <c r="B575" s="212"/>
      <c r="G575" s="229"/>
      <c r="H575" s="229"/>
      <c r="I575" s="229"/>
      <c r="J575" s="214"/>
      <c r="K575" s="215"/>
    </row>
    <row r="576" spans="1:11" ht="15.75" customHeight="1" x14ac:dyDescent="0.25">
      <c r="A576" s="211"/>
      <c r="B576" s="212"/>
      <c r="G576" s="229"/>
      <c r="H576" s="229"/>
      <c r="I576" s="229"/>
      <c r="J576" s="214"/>
      <c r="K576" s="215"/>
    </row>
    <row r="577" spans="1:11" ht="15.75" customHeight="1" x14ac:dyDescent="0.25">
      <c r="A577" s="211"/>
      <c r="B577" s="212"/>
      <c r="G577" s="229"/>
      <c r="H577" s="229"/>
      <c r="I577" s="229"/>
      <c r="J577" s="214"/>
      <c r="K577" s="215"/>
    </row>
    <row r="578" spans="1:11" ht="15.75" customHeight="1" x14ac:dyDescent="0.25">
      <c r="A578" s="211"/>
      <c r="B578" s="212"/>
      <c r="G578" s="229"/>
      <c r="H578" s="229"/>
      <c r="I578" s="229"/>
      <c r="J578" s="214"/>
      <c r="K578" s="215"/>
    </row>
    <row r="579" spans="1:11" ht="15.75" customHeight="1" x14ac:dyDescent="0.25">
      <c r="A579" s="211"/>
      <c r="B579" s="212"/>
      <c r="G579" s="229"/>
      <c r="H579" s="229"/>
      <c r="I579" s="229"/>
      <c r="J579" s="214"/>
      <c r="K579" s="215"/>
    </row>
    <row r="580" spans="1:11" ht="15.75" customHeight="1" x14ac:dyDescent="0.25">
      <c r="A580" s="211"/>
      <c r="B580" s="212"/>
      <c r="G580" s="229"/>
      <c r="H580" s="229"/>
      <c r="I580" s="229"/>
      <c r="J580" s="214"/>
      <c r="K580" s="215"/>
    </row>
    <row r="581" spans="1:11" ht="15.75" customHeight="1" x14ac:dyDescent="0.25">
      <c r="A581" s="211"/>
      <c r="B581" s="212"/>
      <c r="G581" s="229"/>
      <c r="H581" s="229"/>
      <c r="I581" s="229"/>
      <c r="J581" s="214"/>
      <c r="K581" s="215"/>
    </row>
    <row r="582" spans="1:11" ht="15.75" customHeight="1" x14ac:dyDescent="0.25">
      <c r="A582" s="211"/>
      <c r="B582" s="212"/>
      <c r="G582" s="229"/>
      <c r="H582" s="229"/>
      <c r="I582" s="229"/>
      <c r="J582" s="214"/>
      <c r="K582" s="215"/>
    </row>
    <row r="583" spans="1:11" ht="15.75" customHeight="1" x14ac:dyDescent="0.25">
      <c r="A583" s="211"/>
      <c r="B583" s="212"/>
      <c r="G583" s="229"/>
      <c r="H583" s="229"/>
      <c r="I583" s="229"/>
      <c r="J583" s="214"/>
      <c r="K583" s="215"/>
    </row>
    <row r="584" spans="1:11" ht="15.75" customHeight="1" x14ac:dyDescent="0.25">
      <c r="A584" s="211"/>
      <c r="B584" s="212"/>
      <c r="G584" s="229"/>
      <c r="H584" s="229"/>
      <c r="I584" s="229"/>
      <c r="J584" s="214"/>
      <c r="K584" s="215"/>
    </row>
    <row r="585" spans="1:11" ht="15.75" customHeight="1" x14ac:dyDescent="0.25">
      <c r="A585" s="211"/>
      <c r="B585" s="212"/>
      <c r="G585" s="229"/>
      <c r="H585" s="229"/>
      <c r="I585" s="229"/>
      <c r="J585" s="214"/>
      <c r="K585" s="215"/>
    </row>
    <row r="586" spans="1:11" ht="15.75" customHeight="1" x14ac:dyDescent="0.25">
      <c r="A586" s="211"/>
      <c r="B586" s="212"/>
      <c r="G586" s="229"/>
      <c r="H586" s="229"/>
      <c r="I586" s="229"/>
      <c r="J586" s="214"/>
      <c r="K586" s="215"/>
    </row>
    <row r="587" spans="1:11" ht="15.75" customHeight="1" x14ac:dyDescent="0.25">
      <c r="A587" s="211"/>
      <c r="B587" s="212"/>
      <c r="G587" s="229"/>
      <c r="H587" s="229"/>
      <c r="I587" s="229"/>
      <c r="J587" s="214"/>
      <c r="K587" s="215"/>
    </row>
    <row r="588" spans="1:11" ht="15.75" customHeight="1" x14ac:dyDescent="0.25">
      <c r="A588" s="211"/>
      <c r="B588" s="212"/>
      <c r="G588" s="229"/>
      <c r="H588" s="229"/>
      <c r="I588" s="229"/>
      <c r="J588" s="214"/>
      <c r="K588" s="215"/>
    </row>
    <row r="589" spans="1:11" ht="15.75" customHeight="1" x14ac:dyDescent="0.25">
      <c r="A589" s="211"/>
      <c r="B589" s="212"/>
      <c r="G589" s="229"/>
      <c r="H589" s="229"/>
      <c r="I589" s="229"/>
      <c r="J589" s="214"/>
      <c r="K589" s="215"/>
    </row>
    <row r="590" spans="1:11" ht="15.75" customHeight="1" x14ac:dyDescent="0.25">
      <c r="A590" s="211"/>
      <c r="B590" s="212"/>
      <c r="G590" s="229"/>
      <c r="H590" s="229"/>
      <c r="I590" s="229"/>
      <c r="J590" s="214"/>
      <c r="K590" s="215"/>
    </row>
    <row r="591" spans="1:11" ht="15.75" customHeight="1" x14ac:dyDescent="0.25">
      <c r="A591" s="211"/>
      <c r="B591" s="212"/>
      <c r="G591" s="229"/>
      <c r="H591" s="229"/>
      <c r="I591" s="229"/>
      <c r="J591" s="214"/>
      <c r="K591" s="215"/>
    </row>
    <row r="592" spans="1:11" ht="15.75" customHeight="1" x14ac:dyDescent="0.25">
      <c r="A592" s="211"/>
      <c r="B592" s="212"/>
      <c r="G592" s="229"/>
      <c r="H592" s="229"/>
      <c r="I592" s="229"/>
      <c r="J592" s="214"/>
      <c r="K592" s="215"/>
    </row>
    <row r="593" spans="1:11" ht="15.75" customHeight="1" x14ac:dyDescent="0.25">
      <c r="A593" s="211"/>
      <c r="B593" s="212"/>
      <c r="G593" s="229"/>
      <c r="H593" s="229"/>
      <c r="I593" s="229"/>
      <c r="J593" s="214"/>
      <c r="K593" s="215"/>
    </row>
    <row r="594" spans="1:11" ht="15.75" customHeight="1" x14ac:dyDescent="0.25">
      <c r="A594" s="211"/>
      <c r="B594" s="212"/>
      <c r="G594" s="229"/>
      <c r="H594" s="229"/>
      <c r="I594" s="229"/>
      <c r="J594" s="214"/>
      <c r="K594" s="215"/>
    </row>
    <row r="595" spans="1:11" ht="15.75" customHeight="1" x14ac:dyDescent="0.25">
      <c r="A595" s="211"/>
      <c r="B595" s="212"/>
      <c r="G595" s="229"/>
      <c r="H595" s="229"/>
      <c r="I595" s="229"/>
      <c r="J595" s="214"/>
      <c r="K595" s="215"/>
    </row>
    <row r="596" spans="1:11" ht="15.75" customHeight="1" x14ac:dyDescent="0.25">
      <c r="A596" s="211"/>
      <c r="B596" s="212"/>
      <c r="G596" s="229"/>
      <c r="H596" s="229"/>
      <c r="I596" s="229"/>
      <c r="J596" s="214"/>
      <c r="K596" s="215"/>
    </row>
    <row r="597" spans="1:11" ht="15.75" customHeight="1" x14ac:dyDescent="0.25">
      <c r="A597" s="211"/>
      <c r="B597" s="212"/>
      <c r="G597" s="229"/>
      <c r="H597" s="229"/>
      <c r="I597" s="229"/>
      <c r="J597" s="214"/>
      <c r="K597" s="215"/>
    </row>
    <row r="598" spans="1:11" ht="15.75" customHeight="1" x14ac:dyDescent="0.25">
      <c r="A598" s="211"/>
      <c r="B598" s="212"/>
      <c r="G598" s="229"/>
      <c r="H598" s="229"/>
      <c r="I598" s="229"/>
      <c r="J598" s="214"/>
      <c r="K598" s="215"/>
    </row>
    <row r="599" spans="1:11" ht="15.75" customHeight="1" x14ac:dyDescent="0.25">
      <c r="A599" s="211"/>
      <c r="B599" s="212"/>
      <c r="G599" s="229"/>
      <c r="H599" s="229"/>
      <c r="I599" s="229"/>
      <c r="J599" s="214"/>
      <c r="K599" s="215"/>
    </row>
    <row r="600" spans="1:11" ht="15.75" customHeight="1" x14ac:dyDescent="0.25">
      <c r="A600" s="211"/>
      <c r="B600" s="212"/>
      <c r="G600" s="229"/>
      <c r="H600" s="229"/>
      <c r="I600" s="229"/>
      <c r="J600" s="214"/>
      <c r="K600" s="215"/>
    </row>
    <row r="601" spans="1:11" ht="15.75" customHeight="1" x14ac:dyDescent="0.25">
      <c r="A601" s="211"/>
      <c r="B601" s="212"/>
      <c r="G601" s="229"/>
      <c r="H601" s="229"/>
      <c r="I601" s="229"/>
      <c r="J601" s="214"/>
      <c r="K601" s="215"/>
    </row>
    <row r="602" spans="1:11" ht="15.75" customHeight="1" x14ac:dyDescent="0.25">
      <c r="A602" s="211"/>
      <c r="B602" s="212"/>
      <c r="G602" s="229"/>
      <c r="H602" s="229"/>
      <c r="I602" s="229"/>
      <c r="J602" s="214"/>
      <c r="K602" s="215"/>
    </row>
    <row r="603" spans="1:11" ht="15.75" customHeight="1" x14ac:dyDescent="0.25">
      <c r="A603" s="211"/>
      <c r="B603" s="212"/>
      <c r="G603" s="229"/>
      <c r="H603" s="229"/>
      <c r="I603" s="229"/>
      <c r="J603" s="214"/>
      <c r="K603" s="215"/>
    </row>
    <row r="604" spans="1:11" ht="15.75" customHeight="1" x14ac:dyDescent="0.25">
      <c r="A604" s="211"/>
      <c r="B604" s="212"/>
      <c r="G604" s="229"/>
      <c r="H604" s="229"/>
      <c r="I604" s="229"/>
      <c r="J604" s="214"/>
      <c r="K604" s="215"/>
    </row>
    <row r="605" spans="1:11" ht="15.75" customHeight="1" x14ac:dyDescent="0.25">
      <c r="A605" s="211"/>
      <c r="B605" s="212"/>
      <c r="G605" s="229"/>
      <c r="H605" s="229"/>
      <c r="I605" s="229"/>
      <c r="J605" s="214"/>
      <c r="K605" s="215"/>
    </row>
    <row r="606" spans="1:11" ht="15.75" customHeight="1" x14ac:dyDescent="0.25">
      <c r="A606" s="211"/>
      <c r="B606" s="212"/>
      <c r="G606" s="229"/>
      <c r="H606" s="229"/>
      <c r="I606" s="229"/>
      <c r="J606" s="214"/>
      <c r="K606" s="215"/>
    </row>
    <row r="607" spans="1:11" ht="15.75" customHeight="1" x14ac:dyDescent="0.25">
      <c r="A607" s="211"/>
      <c r="B607" s="212"/>
      <c r="G607" s="229"/>
      <c r="H607" s="229"/>
      <c r="I607" s="229"/>
      <c r="J607" s="214"/>
      <c r="K607" s="215"/>
    </row>
    <row r="608" spans="1:11" ht="15.75" customHeight="1" x14ac:dyDescent="0.25">
      <c r="A608" s="211"/>
      <c r="B608" s="212"/>
      <c r="G608" s="229"/>
      <c r="H608" s="229"/>
      <c r="I608" s="229"/>
      <c r="J608" s="214"/>
      <c r="K608" s="215"/>
    </row>
    <row r="609" spans="1:11" ht="15.75" customHeight="1" x14ac:dyDescent="0.25">
      <c r="A609" s="211"/>
      <c r="B609" s="212"/>
      <c r="G609" s="229"/>
      <c r="H609" s="229"/>
      <c r="I609" s="229"/>
      <c r="J609" s="214"/>
      <c r="K609" s="215"/>
    </row>
    <row r="610" spans="1:11" ht="15.75" customHeight="1" x14ac:dyDescent="0.25">
      <c r="A610" s="211"/>
      <c r="B610" s="212"/>
      <c r="G610" s="229"/>
      <c r="H610" s="229"/>
      <c r="I610" s="229"/>
      <c r="J610" s="214"/>
      <c r="K610" s="215"/>
    </row>
    <row r="611" spans="1:11" ht="15.75" customHeight="1" x14ac:dyDescent="0.25">
      <c r="A611" s="211"/>
      <c r="B611" s="212"/>
      <c r="G611" s="229"/>
      <c r="H611" s="229"/>
      <c r="I611" s="229"/>
      <c r="J611" s="214"/>
      <c r="K611" s="215"/>
    </row>
    <row r="612" spans="1:11" ht="15.75" customHeight="1" x14ac:dyDescent="0.25">
      <c r="A612" s="211"/>
      <c r="B612" s="212"/>
      <c r="G612" s="229"/>
      <c r="H612" s="229"/>
      <c r="I612" s="229"/>
      <c r="J612" s="214"/>
      <c r="K612" s="215"/>
    </row>
    <row r="613" spans="1:11" ht="15.75" customHeight="1" x14ac:dyDescent="0.25">
      <c r="A613" s="211"/>
      <c r="B613" s="212"/>
      <c r="G613" s="229"/>
      <c r="H613" s="229"/>
      <c r="I613" s="229"/>
      <c r="J613" s="214"/>
      <c r="K613" s="215"/>
    </row>
    <row r="614" spans="1:11" ht="15.75" customHeight="1" x14ac:dyDescent="0.25">
      <c r="A614" s="211"/>
      <c r="B614" s="212"/>
      <c r="G614" s="229"/>
      <c r="H614" s="229"/>
      <c r="I614" s="229"/>
      <c r="J614" s="214"/>
      <c r="K614" s="215"/>
    </row>
    <row r="615" spans="1:11" ht="15.75" customHeight="1" x14ac:dyDescent="0.25">
      <c r="A615" s="211"/>
      <c r="B615" s="212"/>
      <c r="G615" s="229"/>
      <c r="H615" s="229"/>
      <c r="I615" s="229"/>
      <c r="J615" s="214"/>
      <c r="K615" s="215"/>
    </row>
    <row r="616" spans="1:11" ht="15.75" customHeight="1" x14ac:dyDescent="0.25">
      <c r="A616" s="211"/>
      <c r="B616" s="212"/>
      <c r="G616" s="229"/>
      <c r="H616" s="229"/>
      <c r="I616" s="229"/>
      <c r="J616" s="214"/>
      <c r="K616" s="215"/>
    </row>
    <row r="617" spans="1:11" ht="15.75" customHeight="1" x14ac:dyDescent="0.25">
      <c r="A617" s="211"/>
      <c r="B617" s="212"/>
      <c r="G617" s="229"/>
      <c r="H617" s="229"/>
      <c r="I617" s="229"/>
      <c r="J617" s="214"/>
      <c r="K617" s="215"/>
    </row>
    <row r="618" spans="1:11" ht="15.75" customHeight="1" x14ac:dyDescent="0.25">
      <c r="A618" s="211"/>
      <c r="B618" s="212"/>
      <c r="G618" s="229"/>
      <c r="H618" s="229"/>
      <c r="I618" s="229"/>
      <c r="J618" s="214"/>
      <c r="K618" s="215"/>
    </row>
    <row r="619" spans="1:11" ht="15.75" customHeight="1" x14ac:dyDescent="0.25">
      <c r="A619" s="211"/>
      <c r="B619" s="212"/>
      <c r="G619" s="229"/>
      <c r="H619" s="229"/>
      <c r="I619" s="229"/>
      <c r="J619" s="214"/>
      <c r="K619" s="215"/>
    </row>
    <row r="620" spans="1:11" ht="15.75" customHeight="1" x14ac:dyDescent="0.25">
      <c r="A620" s="211"/>
      <c r="B620" s="212"/>
      <c r="G620" s="229"/>
      <c r="H620" s="229"/>
      <c r="I620" s="229"/>
      <c r="J620" s="214"/>
      <c r="K620" s="215"/>
    </row>
    <row r="621" spans="1:11" ht="15.75" customHeight="1" x14ac:dyDescent="0.25">
      <c r="A621" s="211"/>
      <c r="B621" s="212"/>
      <c r="G621" s="229"/>
      <c r="H621" s="229"/>
      <c r="I621" s="229"/>
      <c r="J621" s="214"/>
      <c r="K621" s="215"/>
    </row>
    <row r="622" spans="1:11" ht="15.75" customHeight="1" x14ac:dyDescent="0.25">
      <c r="A622" s="211"/>
      <c r="B622" s="212"/>
      <c r="G622" s="229"/>
      <c r="H622" s="229"/>
      <c r="I622" s="229"/>
      <c r="J622" s="214"/>
      <c r="K622" s="215"/>
    </row>
    <row r="623" spans="1:11" ht="15.75" customHeight="1" x14ac:dyDescent="0.25">
      <c r="A623" s="211"/>
      <c r="B623" s="212"/>
      <c r="G623" s="229"/>
      <c r="H623" s="229"/>
      <c r="I623" s="229"/>
      <c r="J623" s="214"/>
      <c r="K623" s="215"/>
    </row>
    <row r="624" spans="1:11" ht="15.75" customHeight="1" x14ac:dyDescent="0.25">
      <c r="A624" s="211"/>
      <c r="B624" s="212"/>
      <c r="G624" s="229"/>
      <c r="H624" s="229"/>
      <c r="I624" s="229"/>
      <c r="J624" s="214"/>
      <c r="K624" s="215"/>
    </row>
    <row r="625" spans="1:11" ht="15.75" customHeight="1" x14ac:dyDescent="0.25">
      <c r="A625" s="211"/>
      <c r="B625" s="212"/>
      <c r="G625" s="229"/>
      <c r="H625" s="229"/>
      <c r="I625" s="229"/>
      <c r="J625" s="214"/>
      <c r="K625" s="215"/>
    </row>
    <row r="626" spans="1:11" ht="15.75" customHeight="1" x14ac:dyDescent="0.25">
      <c r="A626" s="211"/>
      <c r="B626" s="212"/>
      <c r="G626" s="229"/>
      <c r="H626" s="229"/>
      <c r="I626" s="229"/>
      <c r="J626" s="214"/>
      <c r="K626" s="215"/>
    </row>
    <row r="627" spans="1:11" ht="15.75" customHeight="1" x14ac:dyDescent="0.25">
      <c r="A627" s="211"/>
      <c r="B627" s="212"/>
      <c r="G627" s="229"/>
      <c r="H627" s="229"/>
      <c r="I627" s="229"/>
      <c r="J627" s="214"/>
      <c r="K627" s="215"/>
    </row>
    <row r="628" spans="1:11" ht="15.75" customHeight="1" x14ac:dyDescent="0.25">
      <c r="A628" s="211"/>
      <c r="B628" s="212"/>
      <c r="G628" s="229"/>
      <c r="H628" s="229"/>
      <c r="I628" s="229"/>
      <c r="J628" s="214"/>
      <c r="K628" s="215"/>
    </row>
    <row r="629" spans="1:11" ht="15.75" customHeight="1" x14ac:dyDescent="0.25">
      <c r="A629" s="211"/>
      <c r="B629" s="212"/>
      <c r="G629" s="229"/>
      <c r="H629" s="229"/>
      <c r="I629" s="229"/>
      <c r="J629" s="214"/>
      <c r="K629" s="215"/>
    </row>
    <row r="630" spans="1:11" ht="15.75" customHeight="1" x14ac:dyDescent="0.25">
      <c r="A630" s="211"/>
      <c r="B630" s="212"/>
      <c r="G630" s="229"/>
      <c r="H630" s="229"/>
      <c r="I630" s="229"/>
      <c r="J630" s="214"/>
      <c r="K630" s="215"/>
    </row>
    <row r="631" spans="1:11" ht="15.75" customHeight="1" x14ac:dyDescent="0.25">
      <c r="A631" s="211"/>
      <c r="B631" s="212"/>
      <c r="G631" s="229"/>
      <c r="H631" s="229"/>
      <c r="I631" s="229"/>
      <c r="J631" s="214"/>
      <c r="K631" s="215"/>
    </row>
    <row r="632" spans="1:11" ht="15.75" customHeight="1" x14ac:dyDescent="0.25">
      <c r="A632" s="211"/>
      <c r="B632" s="212"/>
      <c r="G632" s="229"/>
      <c r="H632" s="229"/>
      <c r="I632" s="229"/>
      <c r="J632" s="214"/>
      <c r="K632" s="215"/>
    </row>
    <row r="633" spans="1:11" ht="15.75" customHeight="1" x14ac:dyDescent="0.25">
      <c r="A633" s="211"/>
      <c r="B633" s="212"/>
      <c r="G633" s="229"/>
      <c r="H633" s="229"/>
      <c r="I633" s="229"/>
      <c r="J633" s="214"/>
      <c r="K633" s="215"/>
    </row>
    <row r="634" spans="1:11" ht="15.75" customHeight="1" x14ac:dyDescent="0.25">
      <c r="A634" s="211"/>
      <c r="B634" s="212"/>
      <c r="G634" s="229"/>
      <c r="H634" s="229"/>
      <c r="I634" s="229"/>
      <c r="J634" s="214"/>
      <c r="K634" s="215"/>
    </row>
    <row r="635" spans="1:11" ht="15.75" customHeight="1" x14ac:dyDescent="0.25">
      <c r="A635" s="211"/>
      <c r="B635" s="212"/>
      <c r="G635" s="229"/>
      <c r="H635" s="229"/>
      <c r="I635" s="229"/>
      <c r="J635" s="214"/>
      <c r="K635" s="215"/>
    </row>
    <row r="636" spans="1:11" ht="15.75" customHeight="1" x14ac:dyDescent="0.25">
      <c r="A636" s="211"/>
      <c r="B636" s="212"/>
      <c r="G636" s="229"/>
      <c r="H636" s="229"/>
      <c r="I636" s="229"/>
      <c r="J636" s="214"/>
      <c r="K636" s="215"/>
    </row>
    <row r="637" spans="1:11" ht="15.75" customHeight="1" x14ac:dyDescent="0.25">
      <c r="A637" s="211"/>
      <c r="B637" s="212"/>
      <c r="G637" s="229"/>
      <c r="H637" s="229"/>
      <c r="I637" s="229"/>
      <c r="J637" s="214"/>
      <c r="K637" s="215"/>
    </row>
    <row r="638" spans="1:11" ht="15.75" customHeight="1" x14ac:dyDescent="0.25">
      <c r="A638" s="211"/>
      <c r="B638" s="212"/>
      <c r="G638" s="229"/>
      <c r="H638" s="229"/>
      <c r="I638" s="229"/>
      <c r="J638" s="214"/>
      <c r="K638" s="215"/>
    </row>
    <row r="639" spans="1:11" ht="15.75" customHeight="1" x14ac:dyDescent="0.25">
      <c r="A639" s="211"/>
      <c r="B639" s="212"/>
      <c r="G639" s="229"/>
      <c r="H639" s="229"/>
      <c r="I639" s="229"/>
      <c r="J639" s="214"/>
      <c r="K639" s="215"/>
    </row>
    <row r="640" spans="1:11" ht="15.75" customHeight="1" x14ac:dyDescent="0.25">
      <c r="A640" s="211"/>
      <c r="B640" s="212"/>
      <c r="G640" s="229"/>
      <c r="H640" s="229"/>
      <c r="I640" s="229"/>
      <c r="J640" s="214"/>
      <c r="K640" s="215"/>
    </row>
    <row r="641" spans="1:11" ht="15.75" customHeight="1" x14ac:dyDescent="0.25">
      <c r="A641" s="211"/>
      <c r="B641" s="212"/>
      <c r="G641" s="229"/>
      <c r="H641" s="229"/>
      <c r="I641" s="229"/>
      <c r="J641" s="214"/>
      <c r="K641" s="215"/>
    </row>
    <row r="642" spans="1:11" ht="15.75" customHeight="1" x14ac:dyDescent="0.25">
      <c r="A642" s="211"/>
      <c r="B642" s="212"/>
      <c r="G642" s="229"/>
      <c r="H642" s="229"/>
      <c r="I642" s="229"/>
      <c r="J642" s="214"/>
      <c r="K642" s="215"/>
    </row>
    <row r="643" spans="1:11" ht="15.75" customHeight="1" x14ac:dyDescent="0.25">
      <c r="A643" s="211"/>
      <c r="B643" s="212"/>
      <c r="G643" s="229"/>
      <c r="H643" s="229"/>
      <c r="I643" s="229"/>
      <c r="J643" s="214"/>
      <c r="K643" s="215"/>
    </row>
    <row r="644" spans="1:11" ht="15.75" customHeight="1" x14ac:dyDescent="0.25">
      <c r="A644" s="211"/>
      <c r="B644" s="212"/>
      <c r="G644" s="229"/>
      <c r="H644" s="229"/>
      <c r="I644" s="229"/>
      <c r="J644" s="214"/>
      <c r="K644" s="215"/>
    </row>
    <row r="645" spans="1:11" ht="15.75" customHeight="1" x14ac:dyDescent="0.25">
      <c r="A645" s="211"/>
      <c r="B645" s="212"/>
      <c r="G645" s="229"/>
      <c r="H645" s="229"/>
      <c r="I645" s="229"/>
      <c r="J645" s="214"/>
      <c r="K645" s="215"/>
    </row>
    <row r="646" spans="1:11" ht="15.75" customHeight="1" x14ac:dyDescent="0.25">
      <c r="A646" s="211"/>
      <c r="B646" s="212"/>
      <c r="G646" s="229"/>
      <c r="H646" s="229"/>
      <c r="I646" s="229"/>
      <c r="J646" s="214"/>
      <c r="K646" s="215"/>
    </row>
    <row r="647" spans="1:11" ht="15.75" customHeight="1" x14ac:dyDescent="0.25">
      <c r="A647" s="211"/>
      <c r="B647" s="212"/>
      <c r="G647" s="229"/>
      <c r="H647" s="229"/>
      <c r="I647" s="229"/>
      <c r="J647" s="214"/>
      <c r="K647" s="215"/>
    </row>
    <row r="648" spans="1:11" ht="15.75" customHeight="1" x14ac:dyDescent="0.25">
      <c r="A648" s="211"/>
      <c r="B648" s="212"/>
      <c r="G648" s="229"/>
      <c r="H648" s="229"/>
      <c r="I648" s="229"/>
      <c r="J648" s="214"/>
      <c r="K648" s="215"/>
    </row>
    <row r="649" spans="1:11" ht="15.75" customHeight="1" x14ac:dyDescent="0.25">
      <c r="A649" s="211"/>
      <c r="B649" s="212"/>
      <c r="G649" s="229"/>
      <c r="H649" s="229"/>
      <c r="I649" s="229"/>
      <c r="J649" s="214"/>
      <c r="K649" s="215"/>
    </row>
    <row r="650" spans="1:11" ht="15.75" customHeight="1" x14ac:dyDescent="0.25">
      <c r="A650" s="211"/>
      <c r="B650" s="212"/>
      <c r="G650" s="229"/>
      <c r="H650" s="229"/>
      <c r="I650" s="229"/>
      <c r="J650" s="214"/>
      <c r="K650" s="215"/>
    </row>
    <row r="651" spans="1:11" ht="15.75" customHeight="1" x14ac:dyDescent="0.25">
      <c r="A651" s="211"/>
      <c r="B651" s="212"/>
      <c r="G651" s="229"/>
      <c r="H651" s="229"/>
      <c r="I651" s="229"/>
      <c r="J651" s="214"/>
      <c r="K651" s="215"/>
    </row>
    <row r="652" spans="1:11" ht="15.75" customHeight="1" x14ac:dyDescent="0.25">
      <c r="A652" s="211"/>
      <c r="B652" s="212"/>
      <c r="G652" s="229"/>
      <c r="H652" s="229"/>
      <c r="I652" s="229"/>
      <c r="J652" s="214"/>
      <c r="K652" s="215"/>
    </row>
    <row r="653" spans="1:11" ht="15.75" customHeight="1" x14ac:dyDescent="0.25">
      <c r="A653" s="211"/>
      <c r="B653" s="212"/>
      <c r="G653" s="229"/>
      <c r="H653" s="229"/>
      <c r="I653" s="229"/>
      <c r="J653" s="214"/>
      <c r="K653" s="215"/>
    </row>
    <row r="654" spans="1:11" ht="15.75" customHeight="1" x14ac:dyDescent="0.25">
      <c r="A654" s="211"/>
      <c r="B654" s="212"/>
      <c r="G654" s="229"/>
      <c r="H654" s="229"/>
      <c r="I654" s="229"/>
      <c r="J654" s="214"/>
      <c r="K654" s="215"/>
    </row>
    <row r="655" spans="1:11" ht="15.75" customHeight="1" x14ac:dyDescent="0.25">
      <c r="A655" s="211"/>
      <c r="B655" s="212"/>
      <c r="G655" s="229"/>
      <c r="H655" s="229"/>
      <c r="I655" s="229"/>
      <c r="J655" s="214"/>
      <c r="K655" s="215"/>
    </row>
    <row r="656" spans="1:11" ht="15.75" customHeight="1" x14ac:dyDescent="0.25">
      <c r="A656" s="211"/>
      <c r="B656" s="212"/>
      <c r="G656" s="229"/>
      <c r="H656" s="229"/>
      <c r="I656" s="229"/>
      <c r="J656" s="214"/>
      <c r="K656" s="215"/>
    </row>
    <row r="657" spans="1:11" ht="15.75" customHeight="1" x14ac:dyDescent="0.25">
      <c r="A657" s="211"/>
      <c r="B657" s="212"/>
      <c r="G657" s="229"/>
      <c r="H657" s="229"/>
      <c r="I657" s="229"/>
      <c r="J657" s="214"/>
      <c r="K657" s="215"/>
    </row>
    <row r="658" spans="1:11" ht="15.75" customHeight="1" x14ac:dyDescent="0.25">
      <c r="A658" s="211"/>
      <c r="B658" s="212"/>
      <c r="G658" s="229"/>
      <c r="H658" s="229"/>
      <c r="I658" s="229"/>
      <c r="J658" s="214"/>
      <c r="K658" s="215"/>
    </row>
    <row r="659" spans="1:11" ht="15.75" customHeight="1" x14ac:dyDescent="0.25">
      <c r="A659" s="211"/>
      <c r="B659" s="212"/>
      <c r="G659" s="229"/>
      <c r="H659" s="229"/>
      <c r="I659" s="229"/>
      <c r="J659" s="214"/>
      <c r="K659" s="215"/>
    </row>
    <row r="660" spans="1:11" ht="15.75" customHeight="1" x14ac:dyDescent="0.25">
      <c r="A660" s="211"/>
      <c r="B660" s="212"/>
      <c r="G660" s="229"/>
      <c r="H660" s="229"/>
      <c r="I660" s="229"/>
      <c r="J660" s="214"/>
      <c r="K660" s="215"/>
    </row>
    <row r="661" spans="1:11" ht="15.75" customHeight="1" x14ac:dyDescent="0.25">
      <c r="A661" s="211"/>
      <c r="B661" s="212"/>
      <c r="G661" s="229"/>
      <c r="H661" s="229"/>
      <c r="I661" s="229"/>
      <c r="J661" s="214"/>
      <c r="K661" s="215"/>
    </row>
    <row r="662" spans="1:11" ht="15.75" customHeight="1" x14ac:dyDescent="0.25">
      <c r="A662" s="211"/>
      <c r="B662" s="212"/>
      <c r="G662" s="229"/>
      <c r="H662" s="229"/>
      <c r="I662" s="229"/>
      <c r="J662" s="214"/>
      <c r="K662" s="215"/>
    </row>
    <row r="663" spans="1:11" ht="15.75" customHeight="1" x14ac:dyDescent="0.25">
      <c r="A663" s="211"/>
      <c r="B663" s="212"/>
      <c r="G663" s="229"/>
      <c r="H663" s="229"/>
      <c r="I663" s="229"/>
      <c r="J663" s="214"/>
      <c r="K663" s="215"/>
    </row>
    <row r="664" spans="1:11" ht="15.75" customHeight="1" x14ac:dyDescent="0.25">
      <c r="A664" s="211"/>
      <c r="B664" s="212"/>
      <c r="G664" s="229"/>
      <c r="H664" s="229"/>
      <c r="I664" s="229"/>
      <c r="J664" s="214"/>
      <c r="K664" s="215"/>
    </row>
    <row r="665" spans="1:11" ht="15.75" customHeight="1" x14ac:dyDescent="0.25">
      <c r="A665" s="211"/>
      <c r="B665" s="212"/>
      <c r="G665" s="229"/>
      <c r="H665" s="229"/>
      <c r="I665" s="229"/>
      <c r="J665" s="214"/>
      <c r="K665" s="215"/>
    </row>
    <row r="666" spans="1:11" ht="15.75" customHeight="1" x14ac:dyDescent="0.25">
      <c r="A666" s="211"/>
      <c r="B666" s="212"/>
      <c r="G666" s="229"/>
      <c r="H666" s="229"/>
      <c r="I666" s="229"/>
      <c r="J666" s="214"/>
      <c r="K666" s="215"/>
    </row>
    <row r="667" spans="1:11" ht="15.75" customHeight="1" x14ac:dyDescent="0.25">
      <c r="A667" s="211"/>
      <c r="B667" s="212"/>
      <c r="G667" s="229"/>
      <c r="H667" s="229"/>
      <c r="I667" s="229"/>
      <c r="J667" s="214"/>
      <c r="K667" s="215"/>
    </row>
    <row r="668" spans="1:11" ht="15.75" customHeight="1" x14ac:dyDescent="0.25">
      <c r="A668" s="211"/>
      <c r="B668" s="212"/>
      <c r="G668" s="229"/>
      <c r="H668" s="229"/>
      <c r="I668" s="229"/>
      <c r="J668" s="214"/>
      <c r="K668" s="215"/>
    </row>
    <row r="669" spans="1:11" ht="15.75" customHeight="1" x14ac:dyDescent="0.25">
      <c r="A669" s="211"/>
      <c r="B669" s="212"/>
      <c r="G669" s="229"/>
      <c r="H669" s="229"/>
      <c r="I669" s="229"/>
      <c r="J669" s="214"/>
      <c r="K669" s="215"/>
    </row>
    <row r="670" spans="1:11" ht="15.75" customHeight="1" x14ac:dyDescent="0.25">
      <c r="A670" s="211"/>
      <c r="B670" s="212"/>
      <c r="G670" s="229"/>
      <c r="H670" s="229"/>
      <c r="I670" s="229"/>
      <c r="J670" s="214"/>
      <c r="K670" s="215"/>
    </row>
    <row r="671" spans="1:11" ht="15.75" customHeight="1" x14ac:dyDescent="0.25">
      <c r="A671" s="211"/>
      <c r="B671" s="212"/>
      <c r="G671" s="229"/>
      <c r="H671" s="229"/>
      <c r="I671" s="229"/>
      <c r="J671" s="214"/>
      <c r="K671" s="215"/>
    </row>
    <row r="672" spans="1:11" ht="15.75" customHeight="1" x14ac:dyDescent="0.25">
      <c r="A672" s="211"/>
      <c r="B672" s="212"/>
      <c r="G672" s="229"/>
      <c r="H672" s="229"/>
      <c r="I672" s="229"/>
      <c r="J672" s="214"/>
      <c r="K672" s="215"/>
    </row>
    <row r="673" spans="1:11" ht="15.75" customHeight="1" x14ac:dyDescent="0.25">
      <c r="A673" s="211"/>
      <c r="B673" s="212"/>
      <c r="G673" s="229"/>
      <c r="H673" s="229"/>
      <c r="I673" s="229"/>
      <c r="J673" s="214"/>
      <c r="K673" s="215"/>
    </row>
    <row r="674" spans="1:11" ht="15.75" customHeight="1" x14ac:dyDescent="0.25">
      <c r="A674" s="211"/>
      <c r="B674" s="212"/>
      <c r="G674" s="229"/>
      <c r="H674" s="229"/>
      <c r="I674" s="229"/>
      <c r="J674" s="214"/>
      <c r="K674" s="215"/>
    </row>
    <row r="675" spans="1:11" ht="15.75" customHeight="1" x14ac:dyDescent="0.25">
      <c r="A675" s="211"/>
      <c r="B675" s="212"/>
      <c r="G675" s="229"/>
      <c r="H675" s="229"/>
      <c r="I675" s="229"/>
      <c r="J675" s="214"/>
      <c r="K675" s="215"/>
    </row>
    <row r="676" spans="1:11" ht="15.75" customHeight="1" x14ac:dyDescent="0.25">
      <c r="A676" s="211"/>
      <c r="B676" s="212"/>
      <c r="G676" s="229"/>
      <c r="H676" s="229"/>
      <c r="I676" s="229"/>
      <c r="J676" s="214"/>
      <c r="K676" s="215"/>
    </row>
    <row r="677" spans="1:11" ht="15.75" customHeight="1" x14ac:dyDescent="0.25">
      <c r="A677" s="211"/>
      <c r="B677" s="212"/>
      <c r="G677" s="229"/>
      <c r="H677" s="229"/>
      <c r="I677" s="229"/>
      <c r="J677" s="214"/>
      <c r="K677" s="215"/>
    </row>
    <row r="678" spans="1:11" ht="15.75" customHeight="1" x14ac:dyDescent="0.25">
      <c r="A678" s="211"/>
      <c r="B678" s="212"/>
      <c r="G678" s="229"/>
      <c r="H678" s="229"/>
      <c r="I678" s="229"/>
      <c r="J678" s="214"/>
      <c r="K678" s="215"/>
    </row>
    <row r="679" spans="1:11" ht="15.75" customHeight="1" x14ac:dyDescent="0.25">
      <c r="A679" s="211"/>
      <c r="B679" s="212"/>
      <c r="G679" s="229"/>
      <c r="H679" s="229"/>
      <c r="I679" s="229"/>
      <c r="J679" s="214"/>
      <c r="K679" s="215"/>
    </row>
    <row r="680" spans="1:11" ht="15.75" customHeight="1" x14ac:dyDescent="0.25">
      <c r="A680" s="211"/>
      <c r="B680" s="212"/>
      <c r="G680" s="229"/>
      <c r="H680" s="229"/>
      <c r="I680" s="229"/>
      <c r="J680" s="214"/>
      <c r="K680" s="215"/>
    </row>
    <row r="681" spans="1:11" ht="15.75" customHeight="1" x14ac:dyDescent="0.25">
      <c r="A681" s="211"/>
      <c r="B681" s="212"/>
      <c r="G681" s="229"/>
      <c r="H681" s="229"/>
      <c r="I681" s="229"/>
      <c r="J681" s="214"/>
      <c r="K681" s="215"/>
    </row>
    <row r="682" spans="1:11" ht="15.75" customHeight="1" x14ac:dyDescent="0.25">
      <c r="A682" s="211"/>
      <c r="B682" s="212"/>
      <c r="G682" s="229"/>
      <c r="H682" s="229"/>
      <c r="I682" s="229"/>
      <c r="J682" s="214"/>
      <c r="K682" s="215"/>
    </row>
    <row r="683" spans="1:11" ht="15.75" customHeight="1" x14ac:dyDescent="0.25">
      <c r="A683" s="211"/>
      <c r="B683" s="212"/>
      <c r="G683" s="229"/>
      <c r="H683" s="229"/>
      <c r="I683" s="229"/>
      <c r="J683" s="214"/>
      <c r="K683" s="215"/>
    </row>
    <row r="684" spans="1:11" ht="15.75" customHeight="1" x14ac:dyDescent="0.25">
      <c r="A684" s="211"/>
      <c r="B684" s="212"/>
      <c r="G684" s="229"/>
      <c r="H684" s="229"/>
      <c r="I684" s="229"/>
      <c r="J684" s="214"/>
      <c r="K684" s="215"/>
    </row>
    <row r="685" spans="1:11" ht="15.75" customHeight="1" x14ac:dyDescent="0.25">
      <c r="A685" s="211"/>
      <c r="B685" s="212"/>
      <c r="G685" s="229"/>
      <c r="H685" s="229"/>
      <c r="I685" s="229"/>
      <c r="J685" s="214"/>
      <c r="K685" s="215"/>
    </row>
    <row r="686" spans="1:11" ht="15.75" customHeight="1" x14ac:dyDescent="0.25">
      <c r="A686" s="211"/>
      <c r="B686" s="212"/>
      <c r="G686" s="229"/>
      <c r="H686" s="229"/>
      <c r="I686" s="229"/>
      <c r="J686" s="214"/>
      <c r="K686" s="215"/>
    </row>
    <row r="687" spans="1:11" ht="15.75" customHeight="1" x14ac:dyDescent="0.25">
      <c r="A687" s="211"/>
      <c r="B687" s="212"/>
      <c r="G687" s="229"/>
      <c r="H687" s="229"/>
      <c r="I687" s="229"/>
      <c r="J687" s="214"/>
      <c r="K687" s="215"/>
    </row>
    <row r="688" spans="1:11" ht="15.75" customHeight="1" x14ac:dyDescent="0.25">
      <c r="A688" s="211"/>
      <c r="B688" s="212"/>
      <c r="G688" s="229"/>
      <c r="H688" s="229"/>
      <c r="I688" s="229"/>
      <c r="J688" s="214"/>
      <c r="K688" s="215"/>
    </row>
    <row r="689" spans="1:11" ht="15.75" customHeight="1" x14ac:dyDescent="0.25">
      <c r="A689" s="211"/>
      <c r="B689" s="212"/>
      <c r="G689" s="229"/>
      <c r="H689" s="229"/>
      <c r="I689" s="229"/>
      <c r="J689" s="214"/>
      <c r="K689" s="215"/>
    </row>
    <row r="690" spans="1:11" ht="15.75" customHeight="1" x14ac:dyDescent="0.25">
      <c r="A690" s="211"/>
      <c r="B690" s="212"/>
      <c r="G690" s="229"/>
      <c r="H690" s="229"/>
      <c r="I690" s="229"/>
      <c r="J690" s="214"/>
      <c r="K690" s="215"/>
    </row>
    <row r="691" spans="1:11" ht="15.75" customHeight="1" x14ac:dyDescent="0.25">
      <c r="A691" s="211"/>
      <c r="B691" s="212"/>
      <c r="G691" s="229"/>
      <c r="H691" s="229"/>
      <c r="I691" s="229"/>
      <c r="J691" s="214"/>
      <c r="K691" s="215"/>
    </row>
    <row r="692" spans="1:11" ht="15.75" customHeight="1" x14ac:dyDescent="0.25">
      <c r="A692" s="211"/>
      <c r="B692" s="212"/>
      <c r="G692" s="229"/>
      <c r="H692" s="229"/>
      <c r="I692" s="229"/>
      <c r="J692" s="214"/>
      <c r="K692" s="215"/>
    </row>
    <row r="693" spans="1:11" ht="15.75" customHeight="1" x14ac:dyDescent="0.25">
      <c r="A693" s="211"/>
      <c r="B693" s="212"/>
      <c r="G693" s="229"/>
      <c r="H693" s="229"/>
      <c r="I693" s="229"/>
      <c r="J693" s="214"/>
      <c r="K693" s="215"/>
    </row>
    <row r="694" spans="1:11" ht="15.75" customHeight="1" x14ac:dyDescent="0.25">
      <c r="A694" s="211"/>
      <c r="B694" s="212"/>
      <c r="G694" s="229"/>
      <c r="H694" s="229"/>
      <c r="I694" s="229"/>
      <c r="J694" s="214"/>
      <c r="K694" s="215"/>
    </row>
    <row r="695" spans="1:11" ht="15.75" customHeight="1" x14ac:dyDescent="0.25">
      <c r="A695" s="211"/>
      <c r="B695" s="212"/>
      <c r="G695" s="229"/>
      <c r="H695" s="229"/>
      <c r="I695" s="229"/>
      <c r="J695" s="214"/>
      <c r="K695" s="215"/>
    </row>
    <row r="696" spans="1:11" ht="15.75" customHeight="1" x14ac:dyDescent="0.25">
      <c r="A696" s="211"/>
      <c r="B696" s="212"/>
      <c r="G696" s="229"/>
      <c r="H696" s="229"/>
      <c r="I696" s="229"/>
      <c r="J696" s="214"/>
      <c r="K696" s="215"/>
    </row>
    <row r="697" spans="1:11" ht="15.75" customHeight="1" x14ac:dyDescent="0.25">
      <c r="A697" s="211"/>
      <c r="B697" s="212"/>
      <c r="G697" s="229"/>
      <c r="H697" s="229"/>
      <c r="I697" s="229"/>
      <c r="J697" s="214"/>
      <c r="K697" s="215"/>
    </row>
    <row r="698" spans="1:11" ht="15.75" customHeight="1" x14ac:dyDescent="0.25">
      <c r="A698" s="211"/>
      <c r="B698" s="212"/>
      <c r="G698" s="229"/>
      <c r="H698" s="229"/>
      <c r="I698" s="229"/>
      <c r="J698" s="214"/>
      <c r="K698" s="215"/>
    </row>
    <row r="699" spans="1:11" ht="15.75" customHeight="1" x14ac:dyDescent="0.25">
      <c r="A699" s="211"/>
      <c r="B699" s="212"/>
      <c r="G699" s="229"/>
      <c r="H699" s="229"/>
      <c r="I699" s="229"/>
      <c r="J699" s="214"/>
      <c r="K699" s="215"/>
    </row>
    <row r="700" spans="1:11" ht="15.75" customHeight="1" x14ac:dyDescent="0.25">
      <c r="A700" s="211"/>
      <c r="B700" s="212"/>
      <c r="G700" s="229"/>
      <c r="H700" s="229"/>
      <c r="I700" s="229"/>
      <c r="J700" s="214"/>
      <c r="K700" s="215"/>
    </row>
    <row r="701" spans="1:11" ht="15.75" customHeight="1" x14ac:dyDescent="0.25">
      <c r="A701" s="211"/>
      <c r="B701" s="212"/>
      <c r="G701" s="229"/>
      <c r="H701" s="229"/>
      <c r="I701" s="229"/>
      <c r="J701" s="214"/>
      <c r="K701" s="215"/>
    </row>
    <row r="702" spans="1:11" ht="15.75" customHeight="1" x14ac:dyDescent="0.25">
      <c r="A702" s="211"/>
      <c r="B702" s="212"/>
      <c r="G702" s="229"/>
      <c r="H702" s="229"/>
      <c r="I702" s="229"/>
      <c r="J702" s="214"/>
      <c r="K702" s="215"/>
    </row>
    <row r="703" spans="1:11" ht="15.75" customHeight="1" x14ac:dyDescent="0.25">
      <c r="A703" s="211"/>
      <c r="B703" s="212"/>
      <c r="G703" s="229"/>
      <c r="H703" s="229"/>
      <c r="I703" s="229"/>
      <c r="J703" s="214"/>
      <c r="K703" s="215"/>
    </row>
    <row r="704" spans="1:11" ht="15.75" customHeight="1" x14ac:dyDescent="0.25">
      <c r="A704" s="211"/>
      <c r="B704" s="212"/>
      <c r="G704" s="229"/>
      <c r="H704" s="229"/>
      <c r="I704" s="229"/>
      <c r="J704" s="214"/>
      <c r="K704" s="215"/>
    </row>
    <row r="705" spans="1:11" ht="15.75" customHeight="1" x14ac:dyDescent="0.25">
      <c r="A705" s="211"/>
      <c r="B705" s="212"/>
      <c r="G705" s="229"/>
      <c r="H705" s="229"/>
      <c r="I705" s="229"/>
      <c r="J705" s="214"/>
      <c r="K705" s="215"/>
    </row>
    <row r="706" spans="1:11" ht="15.75" customHeight="1" x14ac:dyDescent="0.25">
      <c r="A706" s="211"/>
      <c r="B706" s="212"/>
      <c r="G706" s="229"/>
      <c r="H706" s="229"/>
      <c r="I706" s="229"/>
      <c r="J706" s="214"/>
      <c r="K706" s="215"/>
    </row>
    <row r="707" spans="1:11" ht="15.75" customHeight="1" x14ac:dyDescent="0.25">
      <c r="A707" s="211"/>
      <c r="B707" s="212"/>
      <c r="G707" s="229"/>
      <c r="H707" s="229"/>
      <c r="I707" s="229"/>
      <c r="J707" s="214"/>
      <c r="K707" s="215"/>
    </row>
    <row r="708" spans="1:11" ht="15.75" customHeight="1" x14ac:dyDescent="0.25">
      <c r="A708" s="211"/>
      <c r="B708" s="212"/>
      <c r="G708" s="229"/>
      <c r="H708" s="229"/>
      <c r="I708" s="229"/>
      <c r="J708" s="214"/>
      <c r="K708" s="215"/>
    </row>
    <row r="709" spans="1:11" ht="15.75" customHeight="1" x14ac:dyDescent="0.25">
      <c r="A709" s="211"/>
      <c r="B709" s="212"/>
      <c r="G709" s="229"/>
      <c r="H709" s="229"/>
      <c r="I709" s="229"/>
      <c r="J709" s="214"/>
      <c r="K709" s="215"/>
    </row>
    <row r="710" spans="1:11" ht="15.75" customHeight="1" x14ac:dyDescent="0.25">
      <c r="A710" s="211"/>
      <c r="B710" s="212"/>
      <c r="G710" s="229"/>
      <c r="H710" s="229"/>
      <c r="I710" s="229"/>
      <c r="J710" s="214"/>
      <c r="K710" s="215"/>
    </row>
    <row r="711" spans="1:11" ht="15.75" customHeight="1" x14ac:dyDescent="0.25">
      <c r="A711" s="211"/>
      <c r="B711" s="212"/>
      <c r="G711" s="229"/>
      <c r="H711" s="229"/>
      <c r="I711" s="229"/>
      <c r="J711" s="214"/>
      <c r="K711" s="215"/>
    </row>
    <row r="712" spans="1:11" ht="15.75" customHeight="1" x14ac:dyDescent="0.25">
      <c r="A712" s="211"/>
      <c r="B712" s="212"/>
      <c r="G712" s="229"/>
      <c r="H712" s="229"/>
      <c r="I712" s="229"/>
      <c r="J712" s="214"/>
      <c r="K712" s="215"/>
    </row>
    <row r="713" spans="1:11" ht="15.75" customHeight="1" x14ac:dyDescent="0.25">
      <c r="A713" s="211"/>
      <c r="B713" s="212"/>
      <c r="G713" s="229"/>
      <c r="H713" s="229"/>
      <c r="I713" s="229"/>
      <c r="J713" s="214"/>
      <c r="K713" s="215"/>
    </row>
    <row r="714" spans="1:11" ht="15.75" customHeight="1" x14ac:dyDescent="0.25">
      <c r="A714" s="211"/>
      <c r="B714" s="212"/>
      <c r="G714" s="229"/>
      <c r="H714" s="229"/>
      <c r="I714" s="229"/>
      <c r="J714" s="214"/>
      <c r="K714" s="215"/>
    </row>
    <row r="715" spans="1:11" ht="15.75" customHeight="1" x14ac:dyDescent="0.25">
      <c r="A715" s="211"/>
      <c r="B715" s="212"/>
      <c r="G715" s="229"/>
      <c r="H715" s="229"/>
      <c r="I715" s="229"/>
      <c r="J715" s="214"/>
      <c r="K715" s="215"/>
    </row>
    <row r="716" spans="1:11" ht="15.75" customHeight="1" x14ac:dyDescent="0.25">
      <c r="A716" s="211"/>
      <c r="B716" s="212"/>
      <c r="G716" s="229"/>
      <c r="H716" s="229"/>
      <c r="I716" s="229"/>
      <c r="J716" s="214"/>
      <c r="K716" s="215"/>
    </row>
    <row r="717" spans="1:11" ht="15.75" customHeight="1" x14ac:dyDescent="0.25">
      <c r="A717" s="211"/>
      <c r="B717" s="212"/>
      <c r="G717" s="229"/>
      <c r="H717" s="229"/>
      <c r="I717" s="229"/>
      <c r="J717" s="214"/>
      <c r="K717" s="215"/>
    </row>
    <row r="718" spans="1:11" ht="15.75" customHeight="1" x14ac:dyDescent="0.25">
      <c r="A718" s="211"/>
      <c r="B718" s="212"/>
      <c r="G718" s="229"/>
      <c r="H718" s="229"/>
      <c r="I718" s="229"/>
      <c r="J718" s="214"/>
      <c r="K718" s="215"/>
    </row>
    <row r="719" spans="1:11" ht="15.75" customHeight="1" x14ac:dyDescent="0.25">
      <c r="A719" s="211"/>
      <c r="B719" s="212"/>
      <c r="G719" s="229"/>
      <c r="H719" s="229"/>
      <c r="I719" s="229"/>
      <c r="J719" s="214"/>
      <c r="K719" s="215"/>
    </row>
    <row r="720" spans="1:11" ht="15.75" customHeight="1" x14ac:dyDescent="0.25">
      <c r="A720" s="211"/>
      <c r="B720" s="212"/>
      <c r="G720" s="229"/>
      <c r="H720" s="229"/>
      <c r="I720" s="229"/>
      <c r="J720" s="214"/>
      <c r="K720" s="215"/>
    </row>
    <row r="721" spans="1:11" ht="15.75" customHeight="1" x14ac:dyDescent="0.25">
      <c r="A721" s="211"/>
      <c r="B721" s="212"/>
      <c r="G721" s="229"/>
      <c r="H721" s="229"/>
      <c r="I721" s="229"/>
      <c r="J721" s="214"/>
      <c r="K721" s="215"/>
    </row>
    <row r="722" spans="1:11" ht="15.75" customHeight="1" x14ac:dyDescent="0.25">
      <c r="A722" s="211"/>
      <c r="B722" s="212"/>
      <c r="G722" s="229"/>
      <c r="H722" s="229"/>
      <c r="I722" s="229"/>
      <c r="J722" s="214"/>
      <c r="K722" s="215"/>
    </row>
    <row r="723" spans="1:11" ht="15.75" customHeight="1" x14ac:dyDescent="0.25">
      <c r="A723" s="211"/>
      <c r="B723" s="212"/>
      <c r="G723" s="229"/>
      <c r="H723" s="229"/>
      <c r="I723" s="229"/>
      <c r="J723" s="214"/>
      <c r="K723" s="215"/>
    </row>
    <row r="724" spans="1:11" ht="15.75" customHeight="1" x14ac:dyDescent="0.25">
      <c r="A724" s="211"/>
      <c r="B724" s="212"/>
      <c r="G724" s="229"/>
      <c r="H724" s="229"/>
      <c r="I724" s="229"/>
      <c r="J724" s="214"/>
      <c r="K724" s="215"/>
    </row>
    <row r="725" spans="1:11" ht="15.75" customHeight="1" x14ac:dyDescent="0.25">
      <c r="A725" s="211"/>
      <c r="B725" s="212"/>
      <c r="G725" s="229"/>
      <c r="H725" s="229"/>
      <c r="I725" s="229"/>
      <c r="J725" s="214"/>
      <c r="K725" s="215"/>
    </row>
    <row r="726" spans="1:11" ht="15.75" customHeight="1" x14ac:dyDescent="0.25">
      <c r="A726" s="211"/>
      <c r="B726" s="212"/>
      <c r="G726" s="229"/>
      <c r="H726" s="229"/>
      <c r="I726" s="229"/>
      <c r="J726" s="214"/>
      <c r="K726" s="215"/>
    </row>
    <row r="727" spans="1:11" ht="15.75" customHeight="1" x14ac:dyDescent="0.25">
      <c r="A727" s="211"/>
      <c r="B727" s="212"/>
      <c r="G727" s="229"/>
      <c r="H727" s="229"/>
      <c r="I727" s="229"/>
      <c r="J727" s="214"/>
      <c r="K727" s="215"/>
    </row>
    <row r="728" spans="1:11" ht="15.75" customHeight="1" x14ac:dyDescent="0.25">
      <c r="A728" s="211"/>
      <c r="B728" s="212"/>
      <c r="G728" s="229"/>
      <c r="H728" s="229"/>
      <c r="I728" s="229"/>
      <c r="J728" s="214"/>
      <c r="K728" s="215"/>
    </row>
    <row r="729" spans="1:11" ht="15.75" customHeight="1" x14ac:dyDescent="0.25">
      <c r="A729" s="211"/>
      <c r="B729" s="212"/>
      <c r="G729" s="229"/>
      <c r="H729" s="229"/>
      <c r="I729" s="229"/>
      <c r="J729" s="214"/>
      <c r="K729" s="215"/>
    </row>
    <row r="730" spans="1:11" ht="15.75" customHeight="1" x14ac:dyDescent="0.25">
      <c r="A730" s="211"/>
      <c r="B730" s="212"/>
      <c r="G730" s="229"/>
      <c r="H730" s="229"/>
      <c r="I730" s="229"/>
      <c r="J730" s="214"/>
      <c r="K730" s="215"/>
    </row>
    <row r="731" spans="1:11" ht="15.75" customHeight="1" x14ac:dyDescent="0.25">
      <c r="A731" s="211"/>
      <c r="B731" s="212"/>
      <c r="G731" s="229"/>
      <c r="H731" s="229"/>
      <c r="I731" s="229"/>
      <c r="J731" s="214"/>
      <c r="K731" s="215"/>
    </row>
    <row r="732" spans="1:11" ht="15.75" customHeight="1" x14ac:dyDescent="0.25">
      <c r="A732" s="211"/>
      <c r="B732" s="212"/>
      <c r="G732" s="229"/>
      <c r="H732" s="229"/>
      <c r="I732" s="229"/>
      <c r="J732" s="214"/>
      <c r="K732" s="215"/>
    </row>
    <row r="733" spans="1:11" ht="15.75" customHeight="1" x14ac:dyDescent="0.25">
      <c r="A733" s="211"/>
      <c r="B733" s="212"/>
      <c r="G733" s="229"/>
      <c r="H733" s="229"/>
      <c r="I733" s="229"/>
      <c r="J733" s="214"/>
      <c r="K733" s="215"/>
    </row>
    <row r="734" spans="1:11" ht="15.75" customHeight="1" x14ac:dyDescent="0.25">
      <c r="A734" s="211"/>
      <c r="B734" s="212"/>
      <c r="G734" s="229"/>
      <c r="H734" s="229"/>
      <c r="I734" s="229"/>
      <c r="J734" s="214"/>
      <c r="K734" s="215"/>
    </row>
    <row r="735" spans="1:11" ht="15.75" customHeight="1" x14ac:dyDescent="0.25">
      <c r="A735" s="211"/>
      <c r="B735" s="212"/>
      <c r="G735" s="229"/>
      <c r="H735" s="229"/>
      <c r="I735" s="229"/>
      <c r="J735" s="214"/>
      <c r="K735" s="215"/>
    </row>
    <row r="736" spans="1:11" ht="15.75" customHeight="1" x14ac:dyDescent="0.25">
      <c r="A736" s="211"/>
      <c r="B736" s="212"/>
      <c r="G736" s="229"/>
      <c r="H736" s="229"/>
      <c r="I736" s="229"/>
      <c r="J736" s="214"/>
      <c r="K736" s="215"/>
    </row>
    <row r="737" spans="1:11" ht="15.75" customHeight="1" x14ac:dyDescent="0.25">
      <c r="A737" s="211"/>
      <c r="B737" s="212"/>
      <c r="G737" s="229"/>
      <c r="H737" s="229"/>
      <c r="I737" s="229"/>
      <c r="J737" s="214"/>
      <c r="K737" s="215"/>
    </row>
    <row r="738" spans="1:11" ht="15.75" customHeight="1" x14ac:dyDescent="0.25">
      <c r="A738" s="211"/>
      <c r="B738" s="212"/>
      <c r="G738" s="229"/>
      <c r="H738" s="229"/>
      <c r="I738" s="229"/>
      <c r="J738" s="214"/>
      <c r="K738" s="215"/>
    </row>
    <row r="739" spans="1:11" ht="15.75" customHeight="1" x14ac:dyDescent="0.25">
      <c r="A739" s="211"/>
      <c r="B739" s="212"/>
      <c r="G739" s="229"/>
      <c r="H739" s="229"/>
      <c r="I739" s="229"/>
      <c r="J739" s="214"/>
      <c r="K739" s="215"/>
    </row>
    <row r="740" spans="1:11" ht="15.75" customHeight="1" x14ac:dyDescent="0.25">
      <c r="A740" s="211"/>
      <c r="B740" s="212"/>
      <c r="G740" s="229"/>
      <c r="H740" s="229"/>
      <c r="I740" s="229"/>
      <c r="J740" s="214"/>
      <c r="K740" s="215"/>
    </row>
    <row r="741" spans="1:11" ht="15.75" customHeight="1" x14ac:dyDescent="0.25">
      <c r="A741" s="211"/>
      <c r="B741" s="212"/>
      <c r="G741" s="229"/>
      <c r="H741" s="229"/>
      <c r="I741" s="229"/>
      <c r="J741" s="214"/>
      <c r="K741" s="215"/>
    </row>
    <row r="742" spans="1:11" ht="15.75" customHeight="1" x14ac:dyDescent="0.25">
      <c r="A742" s="211"/>
      <c r="B742" s="212"/>
      <c r="G742" s="229"/>
      <c r="H742" s="229"/>
      <c r="I742" s="229"/>
      <c r="J742" s="214"/>
      <c r="K742" s="215"/>
    </row>
    <row r="743" spans="1:11" ht="15.75" customHeight="1" x14ac:dyDescent="0.25">
      <c r="A743" s="211"/>
      <c r="B743" s="212"/>
      <c r="G743" s="229"/>
      <c r="H743" s="229"/>
      <c r="I743" s="229"/>
      <c r="J743" s="214"/>
      <c r="K743" s="215"/>
    </row>
    <row r="744" spans="1:11" ht="15.75" customHeight="1" x14ac:dyDescent="0.25">
      <c r="A744" s="211"/>
      <c r="B744" s="212"/>
      <c r="G744" s="229"/>
      <c r="H744" s="229"/>
      <c r="I744" s="229"/>
      <c r="J744" s="214"/>
      <c r="K744" s="215"/>
    </row>
    <row r="745" spans="1:11" ht="15.75" customHeight="1" x14ac:dyDescent="0.25">
      <c r="A745" s="211"/>
      <c r="B745" s="212"/>
      <c r="G745" s="229"/>
      <c r="H745" s="229"/>
      <c r="I745" s="229"/>
      <c r="J745" s="214"/>
      <c r="K745" s="215"/>
    </row>
    <row r="746" spans="1:11" ht="15.75" customHeight="1" x14ac:dyDescent="0.25">
      <c r="A746" s="211"/>
      <c r="B746" s="212"/>
      <c r="G746" s="229"/>
      <c r="H746" s="229"/>
      <c r="I746" s="229"/>
      <c r="J746" s="214"/>
      <c r="K746" s="215"/>
    </row>
    <row r="747" spans="1:11" ht="15.75" customHeight="1" x14ac:dyDescent="0.25">
      <c r="A747" s="211"/>
      <c r="B747" s="212"/>
      <c r="G747" s="229"/>
      <c r="H747" s="229"/>
      <c r="I747" s="229"/>
      <c r="J747" s="214"/>
      <c r="K747" s="215"/>
    </row>
    <row r="748" spans="1:11" ht="15.75" customHeight="1" x14ac:dyDescent="0.25">
      <c r="A748" s="211"/>
      <c r="B748" s="212"/>
      <c r="G748" s="229"/>
      <c r="H748" s="229"/>
      <c r="I748" s="229"/>
      <c r="J748" s="214"/>
      <c r="K748" s="215"/>
    </row>
    <row r="749" spans="1:11" ht="15.75" customHeight="1" x14ac:dyDescent="0.25">
      <c r="A749" s="211"/>
      <c r="B749" s="212"/>
      <c r="G749" s="229"/>
      <c r="H749" s="229"/>
      <c r="I749" s="229"/>
      <c r="J749" s="214"/>
      <c r="K749" s="215"/>
    </row>
    <row r="750" spans="1:11" ht="15.75" customHeight="1" x14ac:dyDescent="0.25">
      <c r="A750" s="211"/>
      <c r="B750" s="212"/>
      <c r="G750" s="229"/>
      <c r="H750" s="229"/>
      <c r="I750" s="229"/>
      <c r="J750" s="214"/>
      <c r="K750" s="215"/>
    </row>
    <row r="751" spans="1:11" ht="15.75" customHeight="1" x14ac:dyDescent="0.25">
      <c r="A751" s="211"/>
      <c r="B751" s="212"/>
      <c r="G751" s="229"/>
      <c r="H751" s="229"/>
      <c r="I751" s="229"/>
      <c r="J751" s="214"/>
      <c r="K751" s="215"/>
    </row>
    <row r="752" spans="1:11" ht="15.75" customHeight="1" x14ac:dyDescent="0.25">
      <c r="A752" s="211"/>
      <c r="B752" s="212"/>
      <c r="G752" s="229"/>
      <c r="H752" s="229"/>
      <c r="I752" s="229"/>
      <c r="J752" s="214"/>
      <c r="K752" s="215"/>
    </row>
    <row r="753" spans="1:11" ht="15.75" customHeight="1" x14ac:dyDescent="0.25">
      <c r="A753" s="211"/>
      <c r="B753" s="212"/>
      <c r="G753" s="229"/>
      <c r="H753" s="229"/>
      <c r="I753" s="229"/>
      <c r="J753" s="214"/>
      <c r="K753" s="215"/>
    </row>
    <row r="754" spans="1:11" ht="15.75" customHeight="1" x14ac:dyDescent="0.25">
      <c r="A754" s="211"/>
      <c r="B754" s="212"/>
      <c r="G754" s="229"/>
      <c r="H754" s="229"/>
      <c r="I754" s="229"/>
      <c r="J754" s="214"/>
      <c r="K754" s="215"/>
    </row>
    <row r="755" spans="1:11" ht="15.75" customHeight="1" x14ac:dyDescent="0.25">
      <c r="A755" s="211"/>
      <c r="B755" s="212"/>
      <c r="G755" s="229"/>
      <c r="H755" s="229"/>
      <c r="I755" s="229"/>
      <c r="J755" s="214"/>
      <c r="K755" s="215"/>
    </row>
    <row r="756" spans="1:11" ht="15.75" customHeight="1" x14ac:dyDescent="0.25">
      <c r="A756" s="211"/>
      <c r="B756" s="212"/>
      <c r="G756" s="229"/>
      <c r="H756" s="229"/>
      <c r="I756" s="229"/>
      <c r="J756" s="214"/>
      <c r="K756" s="215"/>
    </row>
    <row r="757" spans="1:11" ht="15.75" customHeight="1" x14ac:dyDescent="0.25">
      <c r="A757" s="211"/>
      <c r="B757" s="212"/>
      <c r="G757" s="229"/>
      <c r="H757" s="229"/>
      <c r="I757" s="229"/>
      <c r="J757" s="214"/>
      <c r="K757" s="215"/>
    </row>
    <row r="758" spans="1:11" ht="15.75" customHeight="1" x14ac:dyDescent="0.25">
      <c r="A758" s="211"/>
      <c r="B758" s="212"/>
      <c r="G758" s="229"/>
      <c r="H758" s="229"/>
      <c r="I758" s="229"/>
      <c r="J758" s="214"/>
      <c r="K758" s="215"/>
    </row>
    <row r="759" spans="1:11" ht="15.75" customHeight="1" x14ac:dyDescent="0.25">
      <c r="A759" s="211"/>
      <c r="B759" s="212"/>
      <c r="G759" s="229"/>
      <c r="H759" s="229"/>
      <c r="I759" s="229"/>
      <c r="J759" s="214"/>
      <c r="K759" s="215"/>
    </row>
    <row r="760" spans="1:11" ht="15.75" customHeight="1" x14ac:dyDescent="0.25">
      <c r="A760" s="211"/>
      <c r="B760" s="212"/>
      <c r="G760" s="229"/>
      <c r="H760" s="229"/>
      <c r="I760" s="229"/>
      <c r="J760" s="214"/>
      <c r="K760" s="215"/>
    </row>
    <row r="761" spans="1:11" ht="15.75" customHeight="1" x14ac:dyDescent="0.25">
      <c r="A761" s="211"/>
      <c r="B761" s="212"/>
      <c r="G761" s="229"/>
      <c r="H761" s="229"/>
      <c r="I761" s="229"/>
      <c r="J761" s="214"/>
      <c r="K761" s="215"/>
    </row>
    <row r="762" spans="1:11" ht="15.75" customHeight="1" x14ac:dyDescent="0.25">
      <c r="A762" s="211"/>
      <c r="B762" s="212"/>
      <c r="G762" s="229"/>
      <c r="H762" s="229"/>
      <c r="I762" s="229"/>
      <c r="J762" s="214"/>
      <c r="K762" s="215"/>
    </row>
    <row r="763" spans="1:11" ht="15.75" customHeight="1" x14ac:dyDescent="0.25">
      <c r="A763" s="211"/>
      <c r="B763" s="212"/>
      <c r="G763" s="229"/>
      <c r="H763" s="229"/>
      <c r="I763" s="229"/>
      <c r="J763" s="214"/>
      <c r="K763" s="215"/>
    </row>
    <row r="764" spans="1:11" ht="15.75" customHeight="1" x14ac:dyDescent="0.25">
      <c r="A764" s="211"/>
      <c r="B764" s="212"/>
      <c r="G764" s="229"/>
      <c r="H764" s="229"/>
      <c r="I764" s="229"/>
      <c r="J764" s="214"/>
      <c r="K764" s="215"/>
    </row>
    <row r="765" spans="1:11" ht="15.75" customHeight="1" x14ac:dyDescent="0.25">
      <c r="A765" s="211"/>
      <c r="B765" s="212"/>
      <c r="G765" s="229"/>
      <c r="H765" s="229"/>
      <c r="I765" s="229"/>
      <c r="J765" s="214"/>
      <c r="K765" s="215"/>
    </row>
    <row r="766" spans="1:11" ht="15.75" customHeight="1" x14ac:dyDescent="0.25">
      <c r="A766" s="211"/>
      <c r="B766" s="212"/>
      <c r="G766" s="229"/>
      <c r="H766" s="229"/>
      <c r="I766" s="229"/>
      <c r="J766" s="214"/>
      <c r="K766" s="215"/>
    </row>
    <row r="767" spans="1:11" ht="15.75" customHeight="1" x14ac:dyDescent="0.25">
      <c r="A767" s="211"/>
      <c r="B767" s="212"/>
      <c r="G767" s="229"/>
      <c r="H767" s="229"/>
      <c r="I767" s="229"/>
      <c r="J767" s="214"/>
      <c r="K767" s="215"/>
    </row>
    <row r="768" spans="1:11" ht="15.75" customHeight="1" x14ac:dyDescent="0.25">
      <c r="A768" s="211"/>
      <c r="B768" s="212"/>
      <c r="G768" s="229"/>
      <c r="H768" s="229"/>
      <c r="I768" s="229"/>
      <c r="J768" s="214"/>
      <c r="K768" s="215"/>
    </row>
    <row r="769" spans="1:11" ht="15.75" customHeight="1" x14ac:dyDescent="0.25">
      <c r="A769" s="211"/>
      <c r="B769" s="212"/>
      <c r="G769" s="229"/>
      <c r="H769" s="229"/>
      <c r="I769" s="229"/>
      <c r="J769" s="214"/>
      <c r="K769" s="215"/>
    </row>
    <row r="770" spans="1:11" ht="15.75" customHeight="1" x14ac:dyDescent="0.25">
      <c r="A770" s="211"/>
      <c r="B770" s="212"/>
      <c r="G770" s="229"/>
      <c r="H770" s="229"/>
      <c r="I770" s="229"/>
      <c r="J770" s="214"/>
      <c r="K770" s="215"/>
    </row>
    <row r="771" spans="1:11" ht="15.75" customHeight="1" x14ac:dyDescent="0.25">
      <c r="A771" s="211"/>
      <c r="B771" s="212"/>
      <c r="G771" s="229"/>
      <c r="H771" s="229"/>
      <c r="I771" s="229"/>
      <c r="J771" s="214"/>
      <c r="K771" s="215"/>
    </row>
    <row r="772" spans="1:11" ht="15.75" customHeight="1" x14ac:dyDescent="0.25">
      <c r="A772" s="211"/>
      <c r="B772" s="212"/>
      <c r="G772" s="229"/>
      <c r="H772" s="229"/>
      <c r="I772" s="229"/>
      <c r="J772" s="214"/>
      <c r="K772" s="215"/>
    </row>
    <row r="773" spans="1:11" ht="15.75" customHeight="1" x14ac:dyDescent="0.25">
      <c r="A773" s="211"/>
      <c r="B773" s="212"/>
      <c r="G773" s="229"/>
      <c r="H773" s="229"/>
      <c r="I773" s="229"/>
      <c r="J773" s="214"/>
      <c r="K773" s="215"/>
    </row>
    <row r="774" spans="1:11" ht="15.75" customHeight="1" x14ac:dyDescent="0.25">
      <c r="A774" s="211"/>
      <c r="B774" s="212"/>
      <c r="G774" s="229"/>
      <c r="H774" s="229"/>
      <c r="I774" s="229"/>
      <c r="J774" s="214"/>
      <c r="K774" s="215"/>
    </row>
    <row r="775" spans="1:11" ht="15.75" customHeight="1" x14ac:dyDescent="0.25">
      <c r="A775" s="211"/>
      <c r="B775" s="212"/>
      <c r="G775" s="229"/>
      <c r="H775" s="229"/>
      <c r="I775" s="229"/>
      <c r="J775" s="214"/>
      <c r="K775" s="215"/>
    </row>
    <row r="776" spans="1:11" ht="15.75" customHeight="1" x14ac:dyDescent="0.25">
      <c r="A776" s="211"/>
      <c r="B776" s="212"/>
      <c r="G776" s="229"/>
      <c r="H776" s="229"/>
      <c r="I776" s="229"/>
      <c r="J776" s="214"/>
      <c r="K776" s="215"/>
    </row>
    <row r="777" spans="1:11" ht="15.75" customHeight="1" x14ac:dyDescent="0.25">
      <c r="A777" s="211"/>
      <c r="B777" s="212"/>
      <c r="G777" s="229"/>
      <c r="H777" s="229"/>
      <c r="I777" s="229"/>
      <c r="J777" s="214"/>
      <c r="K777" s="215"/>
    </row>
    <row r="778" spans="1:11" ht="15.75" customHeight="1" x14ac:dyDescent="0.25">
      <c r="A778" s="211"/>
      <c r="B778" s="212"/>
      <c r="G778" s="229"/>
      <c r="H778" s="229"/>
      <c r="I778" s="229"/>
      <c r="J778" s="214"/>
      <c r="K778" s="215"/>
    </row>
    <row r="779" spans="1:11" ht="15.75" customHeight="1" x14ac:dyDescent="0.25">
      <c r="A779" s="211"/>
      <c r="B779" s="212"/>
      <c r="G779" s="229"/>
      <c r="H779" s="229"/>
      <c r="I779" s="229"/>
      <c r="J779" s="214"/>
      <c r="K779" s="215"/>
    </row>
    <row r="780" spans="1:11" ht="15.75" customHeight="1" x14ac:dyDescent="0.25">
      <c r="A780" s="211"/>
      <c r="B780" s="212"/>
      <c r="G780" s="229"/>
      <c r="H780" s="229"/>
      <c r="I780" s="229"/>
      <c r="J780" s="214"/>
      <c r="K780" s="215"/>
    </row>
    <row r="781" spans="1:11" ht="15.75" customHeight="1" x14ac:dyDescent="0.25">
      <c r="A781" s="211"/>
      <c r="B781" s="212"/>
      <c r="G781" s="229"/>
      <c r="H781" s="229"/>
      <c r="I781" s="229"/>
      <c r="J781" s="214"/>
      <c r="K781" s="215"/>
    </row>
    <row r="782" spans="1:11" ht="15.75" customHeight="1" x14ac:dyDescent="0.25">
      <c r="A782" s="211"/>
      <c r="B782" s="212"/>
      <c r="G782" s="229"/>
      <c r="H782" s="229"/>
      <c r="I782" s="229"/>
      <c r="J782" s="214"/>
      <c r="K782" s="215"/>
    </row>
    <row r="783" spans="1:11" ht="15.75" customHeight="1" x14ac:dyDescent="0.25">
      <c r="A783" s="211"/>
      <c r="B783" s="212"/>
      <c r="G783" s="229"/>
      <c r="H783" s="229"/>
      <c r="I783" s="229"/>
      <c r="J783" s="214"/>
      <c r="K783" s="215"/>
    </row>
    <row r="784" spans="1:11" ht="15.75" customHeight="1" x14ac:dyDescent="0.25">
      <c r="A784" s="211"/>
      <c r="B784" s="212"/>
      <c r="G784" s="229"/>
      <c r="H784" s="229"/>
      <c r="I784" s="229"/>
      <c r="J784" s="214"/>
      <c r="K784" s="215"/>
    </row>
    <row r="785" spans="1:11" ht="15.75" customHeight="1" x14ac:dyDescent="0.25">
      <c r="A785" s="211"/>
      <c r="B785" s="212"/>
      <c r="G785" s="229"/>
      <c r="H785" s="229"/>
      <c r="I785" s="229"/>
      <c r="J785" s="214"/>
      <c r="K785" s="215"/>
    </row>
    <row r="786" spans="1:11" ht="15.75" customHeight="1" x14ac:dyDescent="0.25">
      <c r="A786" s="211"/>
      <c r="B786" s="212"/>
      <c r="G786" s="229"/>
      <c r="H786" s="229"/>
      <c r="I786" s="229"/>
      <c r="J786" s="214"/>
      <c r="K786" s="215"/>
    </row>
    <row r="787" spans="1:11" ht="15.75" customHeight="1" x14ac:dyDescent="0.25">
      <c r="A787" s="211"/>
      <c r="B787" s="212"/>
      <c r="G787" s="229"/>
      <c r="H787" s="229"/>
      <c r="I787" s="229"/>
      <c r="J787" s="214"/>
      <c r="K787" s="215"/>
    </row>
    <row r="788" spans="1:11" ht="15.75" customHeight="1" x14ac:dyDescent="0.25">
      <c r="A788" s="211"/>
      <c r="B788" s="212"/>
      <c r="G788" s="229"/>
      <c r="H788" s="229"/>
      <c r="I788" s="229"/>
      <c r="J788" s="214"/>
      <c r="K788" s="215"/>
    </row>
    <row r="789" spans="1:11" ht="15.75" customHeight="1" x14ac:dyDescent="0.25">
      <c r="A789" s="211"/>
      <c r="B789" s="212"/>
      <c r="G789" s="229"/>
      <c r="H789" s="229"/>
      <c r="I789" s="229"/>
      <c r="J789" s="214"/>
      <c r="K789" s="215"/>
    </row>
    <row r="790" spans="1:11" ht="15.75" customHeight="1" x14ac:dyDescent="0.25">
      <c r="A790" s="211"/>
      <c r="B790" s="212"/>
      <c r="G790" s="229"/>
      <c r="H790" s="229"/>
      <c r="I790" s="229"/>
      <c r="J790" s="214"/>
      <c r="K790" s="215"/>
    </row>
    <row r="791" spans="1:11" ht="15.75" customHeight="1" x14ac:dyDescent="0.25">
      <c r="A791" s="211"/>
      <c r="B791" s="212"/>
      <c r="G791" s="229"/>
      <c r="H791" s="229"/>
      <c r="I791" s="229"/>
      <c r="J791" s="214"/>
      <c r="K791" s="215"/>
    </row>
    <row r="792" spans="1:11" ht="15.75" customHeight="1" x14ac:dyDescent="0.25">
      <c r="A792" s="211"/>
      <c r="B792" s="212"/>
      <c r="G792" s="229"/>
      <c r="H792" s="229"/>
      <c r="I792" s="229"/>
      <c r="J792" s="214"/>
      <c r="K792" s="215"/>
    </row>
    <row r="793" spans="1:11" ht="15.75" customHeight="1" x14ac:dyDescent="0.25">
      <c r="A793" s="211"/>
      <c r="B793" s="212"/>
      <c r="G793" s="229"/>
      <c r="H793" s="229"/>
      <c r="I793" s="229"/>
      <c r="J793" s="214"/>
      <c r="K793" s="215"/>
    </row>
    <row r="794" spans="1:11" ht="15.75" customHeight="1" x14ac:dyDescent="0.25">
      <c r="A794" s="211"/>
      <c r="B794" s="212"/>
      <c r="G794" s="229"/>
      <c r="H794" s="229"/>
      <c r="I794" s="229"/>
      <c r="J794" s="214"/>
      <c r="K794" s="215"/>
    </row>
    <row r="795" spans="1:11" ht="15.75" customHeight="1" x14ac:dyDescent="0.25">
      <c r="A795" s="211"/>
      <c r="B795" s="212"/>
      <c r="G795" s="229"/>
      <c r="H795" s="229"/>
      <c r="I795" s="229"/>
      <c r="J795" s="214"/>
      <c r="K795" s="215"/>
    </row>
    <row r="796" spans="1:11" ht="15.75" customHeight="1" x14ac:dyDescent="0.25">
      <c r="A796" s="211"/>
      <c r="B796" s="212"/>
      <c r="G796" s="229"/>
      <c r="H796" s="229"/>
      <c r="I796" s="229"/>
      <c r="J796" s="214"/>
      <c r="K796" s="215"/>
    </row>
    <row r="797" spans="1:11" ht="15.75" customHeight="1" x14ac:dyDescent="0.25">
      <c r="A797" s="211"/>
      <c r="B797" s="212"/>
      <c r="G797" s="229"/>
      <c r="H797" s="229"/>
      <c r="I797" s="229"/>
      <c r="J797" s="214"/>
      <c r="K797" s="215"/>
    </row>
    <row r="798" spans="1:11" ht="15.75" customHeight="1" x14ac:dyDescent="0.25">
      <c r="A798" s="211"/>
      <c r="B798" s="212"/>
      <c r="G798" s="229"/>
      <c r="H798" s="229"/>
      <c r="I798" s="229"/>
      <c r="J798" s="214"/>
      <c r="K798" s="215"/>
    </row>
    <row r="799" spans="1:11" ht="15.75" customHeight="1" x14ac:dyDescent="0.25">
      <c r="A799" s="211"/>
      <c r="B799" s="212"/>
      <c r="G799" s="229"/>
      <c r="H799" s="229"/>
      <c r="I799" s="229"/>
      <c r="J799" s="214"/>
      <c r="K799" s="215"/>
    </row>
    <row r="800" spans="1:11" ht="15.75" customHeight="1" x14ac:dyDescent="0.25">
      <c r="A800" s="211"/>
      <c r="B800" s="212"/>
      <c r="G800" s="229"/>
      <c r="H800" s="229"/>
      <c r="I800" s="229"/>
      <c r="J800" s="214"/>
      <c r="K800" s="215"/>
    </row>
    <row r="801" spans="1:11" ht="15.75" customHeight="1" x14ac:dyDescent="0.25">
      <c r="A801" s="211"/>
      <c r="B801" s="212"/>
      <c r="G801" s="229"/>
      <c r="H801" s="229"/>
      <c r="I801" s="229"/>
      <c r="J801" s="214"/>
      <c r="K801" s="215"/>
    </row>
    <row r="802" spans="1:11" ht="15.75" customHeight="1" x14ac:dyDescent="0.25">
      <c r="A802" s="211"/>
      <c r="B802" s="212"/>
      <c r="G802" s="229"/>
      <c r="H802" s="229"/>
      <c r="I802" s="229"/>
      <c r="J802" s="214"/>
      <c r="K802" s="215"/>
    </row>
    <row r="803" spans="1:11" ht="15.75" customHeight="1" x14ac:dyDescent="0.25">
      <c r="A803" s="211"/>
      <c r="B803" s="212"/>
      <c r="G803" s="229"/>
      <c r="H803" s="229"/>
      <c r="I803" s="229"/>
      <c r="J803" s="214"/>
      <c r="K803" s="215"/>
    </row>
    <row r="804" spans="1:11" ht="15.75" customHeight="1" x14ac:dyDescent="0.25">
      <c r="A804" s="211"/>
      <c r="B804" s="212"/>
      <c r="G804" s="229"/>
      <c r="H804" s="229"/>
      <c r="I804" s="229"/>
      <c r="J804" s="214"/>
      <c r="K804" s="215"/>
    </row>
    <row r="805" spans="1:11" ht="15.75" customHeight="1" x14ac:dyDescent="0.25">
      <c r="A805" s="211"/>
      <c r="B805" s="212"/>
      <c r="G805" s="229"/>
      <c r="H805" s="229"/>
      <c r="I805" s="229"/>
      <c r="J805" s="214"/>
      <c r="K805" s="215"/>
    </row>
    <row r="806" spans="1:11" ht="15.75" customHeight="1" x14ac:dyDescent="0.25">
      <c r="A806" s="211"/>
      <c r="B806" s="212"/>
      <c r="G806" s="229"/>
      <c r="H806" s="229"/>
      <c r="I806" s="229"/>
      <c r="J806" s="214"/>
      <c r="K806" s="215"/>
    </row>
    <row r="807" spans="1:11" ht="15.75" customHeight="1" x14ac:dyDescent="0.25">
      <c r="A807" s="211"/>
      <c r="B807" s="212"/>
      <c r="G807" s="229"/>
      <c r="H807" s="229"/>
      <c r="I807" s="229"/>
      <c r="J807" s="214"/>
      <c r="K807" s="215"/>
    </row>
    <row r="808" spans="1:11" ht="15.75" customHeight="1" x14ac:dyDescent="0.25">
      <c r="A808" s="211"/>
      <c r="B808" s="212"/>
      <c r="G808" s="229"/>
      <c r="H808" s="229"/>
      <c r="I808" s="229"/>
      <c r="J808" s="214"/>
      <c r="K808" s="215"/>
    </row>
    <row r="809" spans="1:11" ht="15.75" customHeight="1" x14ac:dyDescent="0.25">
      <c r="A809" s="211"/>
      <c r="B809" s="212"/>
      <c r="G809" s="229"/>
      <c r="H809" s="229"/>
      <c r="I809" s="229"/>
      <c r="J809" s="214"/>
      <c r="K809" s="215"/>
    </row>
    <row r="810" spans="1:11" ht="15.75" customHeight="1" x14ac:dyDescent="0.25">
      <c r="A810" s="211"/>
      <c r="B810" s="212"/>
      <c r="G810" s="229"/>
      <c r="H810" s="229"/>
      <c r="I810" s="229"/>
      <c r="J810" s="214"/>
      <c r="K810" s="215"/>
    </row>
    <row r="811" spans="1:11" ht="15.75" customHeight="1" x14ac:dyDescent="0.25">
      <c r="A811" s="211"/>
      <c r="B811" s="212"/>
      <c r="G811" s="229"/>
      <c r="H811" s="229"/>
      <c r="I811" s="229"/>
      <c r="J811" s="214"/>
      <c r="K811" s="215"/>
    </row>
    <row r="812" spans="1:11" ht="15.75" customHeight="1" x14ac:dyDescent="0.25">
      <c r="A812" s="211"/>
      <c r="B812" s="212"/>
      <c r="G812" s="229"/>
      <c r="H812" s="229"/>
      <c r="I812" s="229"/>
      <c r="J812" s="214"/>
      <c r="K812" s="215"/>
    </row>
    <row r="813" spans="1:11" ht="15.75" customHeight="1" x14ac:dyDescent="0.25">
      <c r="A813" s="211"/>
      <c r="B813" s="212"/>
      <c r="G813" s="229"/>
      <c r="H813" s="229"/>
      <c r="I813" s="229"/>
      <c r="J813" s="214"/>
      <c r="K813" s="215"/>
    </row>
    <row r="814" spans="1:11" ht="15.75" customHeight="1" x14ac:dyDescent="0.25">
      <c r="A814" s="211"/>
      <c r="B814" s="212"/>
      <c r="G814" s="229"/>
      <c r="H814" s="229"/>
      <c r="I814" s="229"/>
      <c r="J814" s="214"/>
      <c r="K814" s="215"/>
    </row>
    <row r="815" spans="1:11" ht="15.75" customHeight="1" x14ac:dyDescent="0.25">
      <c r="A815" s="211"/>
      <c r="B815" s="212"/>
      <c r="G815" s="229"/>
      <c r="H815" s="229"/>
      <c r="I815" s="229"/>
      <c r="J815" s="214"/>
      <c r="K815" s="215"/>
    </row>
    <row r="816" spans="1:11" ht="15.75" customHeight="1" x14ac:dyDescent="0.25">
      <c r="A816" s="211"/>
      <c r="B816" s="212"/>
      <c r="G816" s="229"/>
      <c r="H816" s="229"/>
      <c r="I816" s="229"/>
      <c r="J816" s="214"/>
      <c r="K816" s="215"/>
    </row>
    <row r="817" spans="1:11" ht="15.75" customHeight="1" x14ac:dyDescent="0.25">
      <c r="A817" s="211"/>
      <c r="B817" s="212"/>
      <c r="G817" s="229"/>
      <c r="H817" s="229"/>
      <c r="I817" s="229"/>
      <c r="J817" s="214"/>
      <c r="K817" s="215"/>
    </row>
    <row r="818" spans="1:11" ht="15.75" customHeight="1" x14ac:dyDescent="0.25">
      <c r="A818" s="211"/>
      <c r="B818" s="212"/>
      <c r="G818" s="229"/>
      <c r="H818" s="229"/>
      <c r="I818" s="229"/>
      <c r="J818" s="214"/>
      <c r="K818" s="215"/>
    </row>
    <row r="819" spans="1:11" ht="15.75" customHeight="1" x14ac:dyDescent="0.25">
      <c r="A819" s="211"/>
      <c r="B819" s="212"/>
      <c r="G819" s="229"/>
      <c r="H819" s="229"/>
      <c r="I819" s="229"/>
      <c r="J819" s="214"/>
      <c r="K819" s="215"/>
    </row>
    <row r="820" spans="1:11" ht="15.75" customHeight="1" x14ac:dyDescent="0.25">
      <c r="A820" s="211"/>
      <c r="B820" s="212"/>
      <c r="G820" s="229"/>
      <c r="H820" s="229"/>
      <c r="I820" s="229"/>
      <c r="J820" s="214"/>
      <c r="K820" s="215"/>
    </row>
    <row r="821" spans="1:11" ht="15.75" customHeight="1" x14ac:dyDescent="0.25">
      <c r="A821" s="211"/>
      <c r="B821" s="212"/>
      <c r="G821" s="229"/>
      <c r="H821" s="229"/>
      <c r="I821" s="229"/>
      <c r="J821" s="214"/>
      <c r="K821" s="215"/>
    </row>
    <row r="822" spans="1:11" ht="15.75" customHeight="1" x14ac:dyDescent="0.25">
      <c r="A822" s="211"/>
      <c r="B822" s="212"/>
      <c r="G822" s="229"/>
      <c r="H822" s="229"/>
      <c r="I822" s="229"/>
      <c r="J822" s="214"/>
      <c r="K822" s="215"/>
    </row>
    <row r="823" spans="1:11" ht="15.75" customHeight="1" x14ac:dyDescent="0.25">
      <c r="A823" s="211"/>
      <c r="B823" s="212"/>
      <c r="G823" s="229"/>
      <c r="H823" s="229"/>
      <c r="I823" s="229"/>
      <c r="J823" s="214"/>
      <c r="K823" s="215"/>
    </row>
    <row r="824" spans="1:11" ht="15.75" customHeight="1" x14ac:dyDescent="0.25">
      <c r="A824" s="211"/>
      <c r="B824" s="212"/>
      <c r="G824" s="229"/>
      <c r="H824" s="229"/>
      <c r="I824" s="229"/>
      <c r="J824" s="214"/>
      <c r="K824" s="215"/>
    </row>
    <row r="825" spans="1:11" ht="15.75" customHeight="1" x14ac:dyDescent="0.25">
      <c r="A825" s="211"/>
      <c r="B825" s="212"/>
      <c r="G825" s="229"/>
      <c r="H825" s="229"/>
      <c r="I825" s="229"/>
      <c r="J825" s="214"/>
      <c r="K825" s="215"/>
    </row>
    <row r="826" spans="1:11" ht="15.75" customHeight="1" x14ac:dyDescent="0.25">
      <c r="A826" s="211"/>
      <c r="B826" s="212"/>
      <c r="G826" s="229"/>
      <c r="H826" s="229"/>
      <c r="I826" s="229"/>
      <c r="J826" s="214"/>
      <c r="K826" s="215"/>
    </row>
    <row r="827" spans="1:11" ht="15.75" customHeight="1" x14ac:dyDescent="0.25">
      <c r="A827" s="211"/>
      <c r="B827" s="212"/>
      <c r="G827" s="229"/>
      <c r="H827" s="229"/>
      <c r="I827" s="229"/>
      <c r="J827" s="214"/>
      <c r="K827" s="215"/>
    </row>
    <row r="828" spans="1:11" ht="15.75" customHeight="1" x14ac:dyDescent="0.25">
      <c r="A828" s="211"/>
      <c r="B828" s="212"/>
      <c r="G828" s="229"/>
      <c r="H828" s="229"/>
      <c r="I828" s="229"/>
      <c r="J828" s="214"/>
      <c r="K828" s="215"/>
    </row>
    <row r="829" spans="1:11" ht="15.75" customHeight="1" x14ac:dyDescent="0.25">
      <c r="A829" s="211"/>
      <c r="B829" s="212"/>
      <c r="G829" s="229"/>
      <c r="H829" s="229"/>
      <c r="I829" s="229"/>
      <c r="J829" s="214"/>
      <c r="K829" s="215"/>
    </row>
    <row r="830" spans="1:11" ht="15.75" customHeight="1" x14ac:dyDescent="0.25">
      <c r="A830" s="211"/>
      <c r="B830" s="212"/>
      <c r="G830" s="229"/>
      <c r="H830" s="229"/>
      <c r="I830" s="229"/>
      <c r="J830" s="214"/>
      <c r="K830" s="215"/>
    </row>
    <row r="831" spans="1:11" ht="15.75" customHeight="1" x14ac:dyDescent="0.25">
      <c r="A831" s="211"/>
      <c r="B831" s="212"/>
      <c r="G831" s="229"/>
      <c r="H831" s="229"/>
      <c r="I831" s="229"/>
      <c r="J831" s="214"/>
      <c r="K831" s="215"/>
    </row>
    <row r="832" spans="1:11" ht="15.75" customHeight="1" x14ac:dyDescent="0.25">
      <c r="A832" s="211"/>
      <c r="B832" s="212"/>
      <c r="G832" s="229"/>
      <c r="H832" s="229"/>
      <c r="I832" s="229"/>
      <c r="J832" s="214"/>
      <c r="K832" s="215"/>
    </row>
    <row r="833" spans="1:11" ht="15.75" customHeight="1" x14ac:dyDescent="0.25">
      <c r="A833" s="211"/>
      <c r="B833" s="212"/>
      <c r="G833" s="229"/>
      <c r="H833" s="229"/>
      <c r="I833" s="229"/>
      <c r="J833" s="214"/>
      <c r="K833" s="215"/>
    </row>
    <row r="834" spans="1:11" ht="15.75" customHeight="1" x14ac:dyDescent="0.25">
      <c r="A834" s="211"/>
      <c r="B834" s="212"/>
      <c r="G834" s="229"/>
      <c r="H834" s="229"/>
      <c r="I834" s="229"/>
      <c r="J834" s="214"/>
      <c r="K834" s="215"/>
    </row>
    <row r="835" spans="1:11" ht="15.75" customHeight="1" x14ac:dyDescent="0.25">
      <c r="A835" s="211"/>
      <c r="B835" s="212"/>
      <c r="G835" s="229"/>
      <c r="H835" s="229"/>
      <c r="I835" s="229"/>
      <c r="J835" s="214"/>
      <c r="K835" s="215"/>
    </row>
    <row r="836" spans="1:11" ht="15.75" customHeight="1" x14ac:dyDescent="0.25">
      <c r="A836" s="211"/>
      <c r="B836" s="212"/>
      <c r="G836" s="229"/>
      <c r="H836" s="229"/>
      <c r="I836" s="229"/>
      <c r="J836" s="214"/>
      <c r="K836" s="215"/>
    </row>
    <row r="837" spans="1:11" ht="15.75" customHeight="1" x14ac:dyDescent="0.25">
      <c r="A837" s="211"/>
      <c r="B837" s="212"/>
      <c r="G837" s="229"/>
      <c r="H837" s="229"/>
      <c r="I837" s="229"/>
      <c r="J837" s="214"/>
      <c r="K837" s="215"/>
    </row>
    <row r="838" spans="1:11" ht="15.75" customHeight="1" x14ac:dyDescent="0.25">
      <c r="A838" s="211"/>
      <c r="B838" s="212"/>
      <c r="G838" s="229"/>
      <c r="H838" s="229"/>
      <c r="I838" s="229"/>
      <c r="J838" s="214"/>
      <c r="K838" s="215"/>
    </row>
    <row r="839" spans="1:11" ht="15.75" customHeight="1" x14ac:dyDescent="0.25">
      <c r="A839" s="211"/>
      <c r="B839" s="212"/>
      <c r="G839" s="229"/>
      <c r="H839" s="229"/>
      <c r="I839" s="229"/>
      <c r="J839" s="214"/>
      <c r="K839" s="215"/>
    </row>
    <row r="840" spans="1:11" ht="15.75" customHeight="1" x14ac:dyDescent="0.25">
      <c r="A840" s="211"/>
      <c r="B840" s="212"/>
      <c r="G840" s="229"/>
      <c r="H840" s="229"/>
      <c r="I840" s="229"/>
      <c r="J840" s="214"/>
      <c r="K840" s="215"/>
    </row>
    <row r="841" spans="1:11" ht="15.75" customHeight="1" x14ac:dyDescent="0.25">
      <c r="A841" s="211"/>
      <c r="B841" s="212"/>
      <c r="G841" s="229"/>
      <c r="H841" s="229"/>
      <c r="I841" s="229"/>
      <c r="J841" s="214"/>
      <c r="K841" s="215"/>
    </row>
    <row r="842" spans="1:11" ht="15.75" customHeight="1" x14ac:dyDescent="0.25">
      <c r="A842" s="211"/>
      <c r="B842" s="212"/>
      <c r="G842" s="229"/>
      <c r="H842" s="229"/>
      <c r="I842" s="229"/>
      <c r="J842" s="214"/>
      <c r="K842" s="215"/>
    </row>
    <row r="843" spans="1:11" ht="15.75" customHeight="1" x14ac:dyDescent="0.25">
      <c r="A843" s="211"/>
      <c r="B843" s="212"/>
      <c r="G843" s="229"/>
      <c r="H843" s="229"/>
      <c r="I843" s="229"/>
      <c r="J843" s="214"/>
      <c r="K843" s="215"/>
    </row>
    <row r="844" spans="1:11" ht="15.75" customHeight="1" x14ac:dyDescent="0.25">
      <c r="A844" s="211"/>
      <c r="B844" s="212"/>
      <c r="G844" s="229"/>
      <c r="H844" s="229"/>
      <c r="I844" s="229"/>
      <c r="J844" s="214"/>
      <c r="K844" s="215"/>
    </row>
    <row r="845" spans="1:11" ht="15.75" customHeight="1" x14ac:dyDescent="0.25">
      <c r="A845" s="211"/>
      <c r="B845" s="212"/>
      <c r="G845" s="229"/>
      <c r="H845" s="229"/>
      <c r="I845" s="229"/>
      <c r="J845" s="214"/>
      <c r="K845" s="215"/>
    </row>
    <row r="846" spans="1:11" ht="15.75" customHeight="1" x14ac:dyDescent="0.25">
      <c r="A846" s="211"/>
      <c r="B846" s="212"/>
      <c r="G846" s="229"/>
      <c r="H846" s="229"/>
      <c r="I846" s="229"/>
      <c r="J846" s="214"/>
      <c r="K846" s="215"/>
    </row>
    <row r="847" spans="1:11" ht="15.75" customHeight="1" x14ac:dyDescent="0.25">
      <c r="A847" s="211"/>
      <c r="B847" s="212"/>
      <c r="G847" s="229"/>
      <c r="H847" s="229"/>
      <c r="I847" s="229"/>
      <c r="J847" s="214"/>
      <c r="K847" s="215"/>
    </row>
    <row r="848" spans="1:11" ht="15.75" customHeight="1" x14ac:dyDescent="0.25">
      <c r="A848" s="211"/>
      <c r="B848" s="212"/>
      <c r="G848" s="229"/>
      <c r="H848" s="229"/>
      <c r="I848" s="229"/>
      <c r="J848" s="214"/>
      <c r="K848" s="215"/>
    </row>
    <row r="849" spans="1:11" ht="15.75" customHeight="1" x14ac:dyDescent="0.25">
      <c r="A849" s="211"/>
      <c r="B849" s="212"/>
      <c r="G849" s="229"/>
      <c r="H849" s="229"/>
      <c r="I849" s="229"/>
      <c r="J849" s="214"/>
      <c r="K849" s="215"/>
    </row>
    <row r="850" spans="1:11" ht="15.75" customHeight="1" x14ac:dyDescent="0.25">
      <c r="A850" s="211"/>
      <c r="B850" s="212"/>
      <c r="G850" s="229"/>
      <c r="H850" s="229"/>
      <c r="I850" s="229"/>
      <c r="J850" s="214"/>
      <c r="K850" s="215"/>
    </row>
    <row r="851" spans="1:11" ht="15.75" customHeight="1" x14ac:dyDescent="0.25">
      <c r="A851" s="211"/>
      <c r="B851" s="212"/>
      <c r="G851" s="229"/>
      <c r="H851" s="229"/>
      <c r="I851" s="229"/>
      <c r="J851" s="214"/>
      <c r="K851" s="215"/>
    </row>
    <row r="852" spans="1:11" ht="15.75" customHeight="1" x14ac:dyDescent="0.25">
      <c r="A852" s="211"/>
      <c r="B852" s="212"/>
      <c r="G852" s="229"/>
      <c r="H852" s="229"/>
      <c r="I852" s="229"/>
      <c r="J852" s="214"/>
      <c r="K852" s="215"/>
    </row>
    <row r="853" spans="1:11" ht="15.75" customHeight="1" x14ac:dyDescent="0.25">
      <c r="A853" s="211"/>
      <c r="B853" s="212"/>
      <c r="G853" s="229"/>
      <c r="H853" s="229"/>
      <c r="I853" s="229"/>
      <c r="J853" s="214"/>
      <c r="K853" s="215"/>
    </row>
    <row r="854" spans="1:11" ht="15.75" customHeight="1" x14ac:dyDescent="0.25">
      <c r="A854" s="211"/>
      <c r="B854" s="212"/>
      <c r="G854" s="229"/>
      <c r="H854" s="229"/>
      <c r="I854" s="229"/>
      <c r="J854" s="214"/>
      <c r="K854" s="215"/>
    </row>
    <row r="855" spans="1:11" ht="15.75" customHeight="1" x14ac:dyDescent="0.25">
      <c r="A855" s="211"/>
      <c r="B855" s="212"/>
      <c r="G855" s="229"/>
      <c r="H855" s="229"/>
      <c r="I855" s="229"/>
      <c r="J855" s="214"/>
      <c r="K855" s="215"/>
    </row>
    <row r="856" spans="1:11" ht="15.75" customHeight="1" x14ac:dyDescent="0.25">
      <c r="A856" s="211"/>
      <c r="B856" s="212"/>
      <c r="G856" s="229"/>
      <c r="H856" s="229"/>
      <c r="I856" s="229"/>
      <c r="J856" s="214"/>
      <c r="K856" s="215"/>
    </row>
    <row r="857" spans="1:11" ht="15.75" customHeight="1" x14ac:dyDescent="0.25">
      <c r="A857" s="211"/>
      <c r="B857" s="212"/>
      <c r="G857" s="229"/>
      <c r="H857" s="229"/>
      <c r="I857" s="229"/>
      <c r="J857" s="214"/>
      <c r="K857" s="215"/>
    </row>
    <row r="858" spans="1:11" ht="15.75" customHeight="1" x14ac:dyDescent="0.25">
      <c r="A858" s="211"/>
      <c r="B858" s="212"/>
      <c r="G858" s="229"/>
      <c r="H858" s="229"/>
      <c r="I858" s="229"/>
      <c r="J858" s="214"/>
      <c r="K858" s="215"/>
    </row>
    <row r="859" spans="1:11" ht="15.75" customHeight="1" x14ac:dyDescent="0.25">
      <c r="A859" s="211"/>
      <c r="B859" s="212"/>
      <c r="G859" s="229"/>
      <c r="H859" s="229"/>
      <c r="I859" s="229"/>
      <c r="J859" s="214"/>
      <c r="K859" s="215"/>
    </row>
    <row r="860" spans="1:11" ht="15.75" customHeight="1" x14ac:dyDescent="0.25">
      <c r="A860" s="211"/>
      <c r="B860" s="212"/>
      <c r="G860" s="229"/>
      <c r="H860" s="229"/>
      <c r="I860" s="229"/>
      <c r="J860" s="214"/>
      <c r="K860" s="215"/>
    </row>
    <row r="861" spans="1:11" ht="15.75" customHeight="1" x14ac:dyDescent="0.25">
      <c r="A861" s="211"/>
      <c r="B861" s="212"/>
      <c r="G861" s="229"/>
      <c r="H861" s="229"/>
      <c r="I861" s="229"/>
      <c r="J861" s="214"/>
      <c r="K861" s="215"/>
    </row>
    <row r="862" spans="1:11" ht="15.75" customHeight="1" x14ac:dyDescent="0.25">
      <c r="A862" s="211"/>
      <c r="B862" s="212"/>
      <c r="G862" s="229"/>
      <c r="H862" s="229"/>
      <c r="I862" s="229"/>
      <c r="J862" s="214"/>
      <c r="K862" s="215"/>
    </row>
    <row r="863" spans="1:11" ht="15.75" customHeight="1" x14ac:dyDescent="0.25">
      <c r="A863" s="211"/>
      <c r="B863" s="212"/>
      <c r="G863" s="229"/>
      <c r="H863" s="229"/>
      <c r="I863" s="229"/>
      <c r="J863" s="214"/>
      <c r="K863" s="215"/>
    </row>
    <row r="864" spans="1:11" ht="15.75" customHeight="1" x14ac:dyDescent="0.25">
      <c r="A864" s="211"/>
      <c r="B864" s="212"/>
      <c r="G864" s="229"/>
      <c r="H864" s="229"/>
      <c r="I864" s="229"/>
      <c r="J864" s="214"/>
      <c r="K864" s="215"/>
    </row>
    <row r="865" spans="1:11" ht="15.75" customHeight="1" x14ac:dyDescent="0.25">
      <c r="A865" s="211"/>
      <c r="B865" s="212"/>
      <c r="G865" s="229"/>
      <c r="H865" s="229"/>
      <c r="I865" s="229"/>
      <c r="J865" s="214"/>
      <c r="K865" s="215"/>
    </row>
    <row r="866" spans="1:11" ht="15.75" customHeight="1" x14ac:dyDescent="0.25">
      <c r="A866" s="211"/>
      <c r="B866" s="212"/>
      <c r="G866" s="229"/>
      <c r="H866" s="229"/>
      <c r="I866" s="229"/>
      <c r="J866" s="214"/>
      <c r="K866" s="215"/>
    </row>
    <row r="867" spans="1:11" ht="15.75" customHeight="1" x14ac:dyDescent="0.25">
      <c r="A867" s="211"/>
      <c r="B867" s="212"/>
      <c r="G867" s="229"/>
      <c r="H867" s="229"/>
      <c r="I867" s="229"/>
      <c r="J867" s="214"/>
      <c r="K867" s="215"/>
    </row>
    <row r="868" spans="1:11" ht="15.75" customHeight="1" x14ac:dyDescent="0.25">
      <c r="A868" s="211"/>
      <c r="B868" s="212"/>
      <c r="G868" s="229"/>
      <c r="H868" s="229"/>
      <c r="I868" s="229"/>
      <c r="J868" s="214"/>
      <c r="K868" s="215"/>
    </row>
    <row r="869" spans="1:11" ht="15.75" customHeight="1" x14ac:dyDescent="0.25">
      <c r="A869" s="211"/>
      <c r="B869" s="212"/>
      <c r="G869" s="229"/>
      <c r="H869" s="229"/>
      <c r="I869" s="229"/>
      <c r="J869" s="214"/>
      <c r="K869" s="215"/>
    </row>
    <row r="870" spans="1:11" ht="15.75" customHeight="1" x14ac:dyDescent="0.25">
      <c r="A870" s="211"/>
      <c r="B870" s="212"/>
      <c r="G870" s="229"/>
      <c r="H870" s="229"/>
      <c r="I870" s="229"/>
      <c r="J870" s="214"/>
      <c r="K870" s="215"/>
    </row>
    <row r="871" spans="1:11" ht="15.75" customHeight="1" x14ac:dyDescent="0.25">
      <c r="A871" s="211"/>
      <c r="B871" s="212"/>
      <c r="G871" s="229"/>
      <c r="H871" s="229"/>
      <c r="I871" s="229"/>
      <c r="J871" s="214"/>
      <c r="K871" s="215"/>
    </row>
    <row r="872" spans="1:11" ht="15.75" customHeight="1" x14ac:dyDescent="0.25">
      <c r="A872" s="211"/>
      <c r="B872" s="212"/>
      <c r="G872" s="229"/>
      <c r="H872" s="229"/>
      <c r="I872" s="229"/>
      <c r="J872" s="214"/>
      <c r="K872" s="215"/>
    </row>
    <row r="873" spans="1:11" ht="15.75" customHeight="1" x14ac:dyDescent="0.25">
      <c r="A873" s="211"/>
      <c r="B873" s="212"/>
      <c r="G873" s="229"/>
      <c r="H873" s="229"/>
      <c r="I873" s="229"/>
      <c r="J873" s="214"/>
      <c r="K873" s="215"/>
    </row>
    <row r="874" spans="1:11" ht="15.75" customHeight="1" x14ac:dyDescent="0.25">
      <c r="A874" s="211"/>
      <c r="B874" s="212"/>
      <c r="G874" s="229"/>
      <c r="H874" s="229"/>
      <c r="I874" s="229"/>
      <c r="J874" s="214"/>
      <c r="K874" s="215"/>
    </row>
    <row r="875" spans="1:11" ht="15.75" customHeight="1" x14ac:dyDescent="0.25">
      <c r="A875" s="211"/>
      <c r="B875" s="212"/>
      <c r="G875" s="229"/>
      <c r="H875" s="229"/>
      <c r="I875" s="229"/>
      <c r="J875" s="214"/>
      <c r="K875" s="215"/>
    </row>
    <row r="876" spans="1:11" ht="15.75" customHeight="1" x14ac:dyDescent="0.25">
      <c r="A876" s="211"/>
      <c r="B876" s="212"/>
      <c r="G876" s="229"/>
      <c r="H876" s="229"/>
      <c r="I876" s="229"/>
      <c r="J876" s="214"/>
      <c r="K876" s="215"/>
    </row>
    <row r="877" spans="1:11" ht="15.75" customHeight="1" x14ac:dyDescent="0.25">
      <c r="A877" s="211"/>
      <c r="B877" s="212"/>
      <c r="G877" s="229"/>
      <c r="H877" s="229"/>
      <c r="I877" s="229"/>
      <c r="J877" s="214"/>
      <c r="K877" s="215"/>
    </row>
    <row r="878" spans="1:11" ht="15.75" customHeight="1" x14ac:dyDescent="0.25">
      <c r="A878" s="211"/>
      <c r="B878" s="212"/>
      <c r="G878" s="229"/>
      <c r="H878" s="229"/>
      <c r="I878" s="229"/>
      <c r="J878" s="214"/>
      <c r="K878" s="215"/>
    </row>
    <row r="879" spans="1:11" ht="15.75" customHeight="1" x14ac:dyDescent="0.25">
      <c r="A879" s="211"/>
      <c r="B879" s="212"/>
      <c r="G879" s="229"/>
      <c r="H879" s="229"/>
      <c r="I879" s="229"/>
      <c r="J879" s="214"/>
      <c r="K879" s="215"/>
    </row>
    <row r="880" spans="1:11" ht="15.75" customHeight="1" x14ac:dyDescent="0.25">
      <c r="A880" s="211"/>
      <c r="B880" s="212"/>
      <c r="G880" s="229"/>
      <c r="H880" s="229"/>
      <c r="I880" s="229"/>
      <c r="J880" s="214"/>
      <c r="K880" s="215"/>
    </row>
    <row r="881" spans="1:11" ht="15.75" customHeight="1" x14ac:dyDescent="0.25">
      <c r="A881" s="211"/>
      <c r="B881" s="212"/>
      <c r="G881" s="229"/>
      <c r="H881" s="229"/>
      <c r="I881" s="229"/>
      <c r="J881" s="214"/>
      <c r="K881" s="215"/>
    </row>
    <row r="882" spans="1:11" ht="15.75" customHeight="1" x14ac:dyDescent="0.25">
      <c r="A882" s="211"/>
      <c r="B882" s="212"/>
      <c r="G882" s="229"/>
      <c r="H882" s="229"/>
      <c r="I882" s="229"/>
      <c r="J882" s="214"/>
      <c r="K882" s="215"/>
    </row>
    <row r="883" spans="1:11" ht="15.75" customHeight="1" x14ac:dyDescent="0.25">
      <c r="A883" s="211"/>
      <c r="B883" s="212"/>
      <c r="G883" s="229"/>
      <c r="H883" s="229"/>
      <c r="I883" s="229"/>
      <c r="J883" s="214"/>
      <c r="K883" s="215"/>
    </row>
    <row r="884" spans="1:11" ht="15.75" customHeight="1" x14ac:dyDescent="0.25">
      <c r="A884" s="211"/>
      <c r="B884" s="212"/>
      <c r="G884" s="229"/>
      <c r="H884" s="229"/>
      <c r="I884" s="229"/>
      <c r="J884" s="214"/>
      <c r="K884" s="215"/>
    </row>
    <row r="885" spans="1:11" ht="15.75" customHeight="1" x14ac:dyDescent="0.25">
      <c r="A885" s="211"/>
      <c r="B885" s="212"/>
      <c r="G885" s="229"/>
      <c r="H885" s="229"/>
      <c r="I885" s="229"/>
      <c r="J885" s="214"/>
      <c r="K885" s="215"/>
    </row>
    <row r="886" spans="1:11" ht="15.75" customHeight="1" x14ac:dyDescent="0.25">
      <c r="A886" s="211"/>
      <c r="B886" s="212"/>
      <c r="G886" s="229"/>
      <c r="H886" s="229"/>
      <c r="I886" s="229"/>
      <c r="J886" s="214"/>
      <c r="K886" s="215"/>
    </row>
    <row r="887" spans="1:11" ht="15.75" customHeight="1" x14ac:dyDescent="0.25">
      <c r="A887" s="211"/>
      <c r="B887" s="212"/>
      <c r="G887" s="229"/>
      <c r="H887" s="229"/>
      <c r="I887" s="229"/>
      <c r="J887" s="214"/>
      <c r="K887" s="215"/>
    </row>
    <row r="888" spans="1:11" ht="15.75" customHeight="1" x14ac:dyDescent="0.25">
      <c r="A888" s="211"/>
      <c r="B888" s="212"/>
      <c r="G888" s="229"/>
      <c r="H888" s="229"/>
      <c r="I888" s="229"/>
      <c r="J888" s="214"/>
      <c r="K888" s="215"/>
    </row>
    <row r="889" spans="1:11" ht="15.75" customHeight="1" x14ac:dyDescent="0.25">
      <c r="A889" s="211"/>
      <c r="B889" s="212"/>
      <c r="G889" s="229"/>
      <c r="H889" s="229"/>
      <c r="I889" s="229"/>
      <c r="J889" s="214"/>
      <c r="K889" s="215"/>
    </row>
    <row r="890" spans="1:11" ht="15.75" customHeight="1" x14ac:dyDescent="0.25">
      <c r="A890" s="211"/>
      <c r="B890" s="212"/>
      <c r="G890" s="229"/>
      <c r="H890" s="229"/>
      <c r="I890" s="229"/>
      <c r="J890" s="214"/>
      <c r="K890" s="215"/>
    </row>
    <row r="891" spans="1:11" ht="15.75" customHeight="1" x14ac:dyDescent="0.25">
      <c r="A891" s="211"/>
      <c r="B891" s="212"/>
      <c r="G891" s="229"/>
      <c r="H891" s="229"/>
      <c r="I891" s="229"/>
      <c r="J891" s="214"/>
      <c r="K891" s="215"/>
    </row>
    <row r="892" spans="1:11" ht="15.75" customHeight="1" x14ac:dyDescent="0.25">
      <c r="A892" s="211"/>
      <c r="B892" s="212"/>
      <c r="G892" s="229"/>
      <c r="H892" s="229"/>
      <c r="I892" s="229"/>
      <c r="J892" s="214"/>
      <c r="K892" s="215"/>
    </row>
    <row r="893" spans="1:11" ht="15.75" customHeight="1" x14ac:dyDescent="0.25">
      <c r="A893" s="211"/>
      <c r="B893" s="212"/>
      <c r="G893" s="229"/>
      <c r="H893" s="229"/>
      <c r="I893" s="229"/>
      <c r="J893" s="214"/>
      <c r="K893" s="215"/>
    </row>
    <row r="894" spans="1:11" ht="15.75" customHeight="1" x14ac:dyDescent="0.25">
      <c r="A894" s="211"/>
      <c r="B894" s="212"/>
      <c r="G894" s="229"/>
      <c r="H894" s="229"/>
      <c r="I894" s="229"/>
      <c r="J894" s="214"/>
      <c r="K894" s="215"/>
    </row>
    <row r="895" spans="1:11" ht="15.75" customHeight="1" x14ac:dyDescent="0.25">
      <c r="A895" s="211"/>
      <c r="B895" s="212"/>
      <c r="G895" s="229"/>
      <c r="H895" s="229"/>
      <c r="I895" s="229"/>
      <c r="J895" s="214"/>
      <c r="K895" s="215"/>
    </row>
    <row r="896" spans="1:11" ht="15.75" customHeight="1" x14ac:dyDescent="0.25">
      <c r="A896" s="211"/>
      <c r="B896" s="212"/>
      <c r="G896" s="229"/>
      <c r="H896" s="229"/>
      <c r="I896" s="229"/>
      <c r="J896" s="214"/>
      <c r="K896" s="215"/>
    </row>
    <row r="897" spans="1:11" ht="15.75" customHeight="1" x14ac:dyDescent="0.25">
      <c r="A897" s="211"/>
      <c r="B897" s="212"/>
      <c r="G897" s="229"/>
      <c r="H897" s="229"/>
      <c r="I897" s="229"/>
      <c r="J897" s="214"/>
      <c r="K897" s="215"/>
    </row>
    <row r="898" spans="1:11" ht="15.75" customHeight="1" x14ac:dyDescent="0.25">
      <c r="A898" s="211"/>
      <c r="B898" s="212"/>
      <c r="G898" s="229"/>
      <c r="H898" s="229"/>
      <c r="I898" s="229"/>
      <c r="J898" s="214"/>
      <c r="K898" s="215"/>
    </row>
    <row r="899" spans="1:11" ht="15.75" customHeight="1" x14ac:dyDescent="0.25">
      <c r="A899" s="211"/>
      <c r="B899" s="212"/>
      <c r="G899" s="229"/>
      <c r="H899" s="229"/>
      <c r="I899" s="229"/>
      <c r="J899" s="214"/>
      <c r="K899" s="215"/>
    </row>
    <row r="900" spans="1:11" ht="15.75" customHeight="1" x14ac:dyDescent="0.25">
      <c r="A900" s="211"/>
      <c r="B900" s="212"/>
      <c r="G900" s="229"/>
      <c r="H900" s="229"/>
      <c r="I900" s="229"/>
      <c r="J900" s="214"/>
      <c r="K900" s="215"/>
    </row>
    <row r="901" spans="1:11" ht="15.75" customHeight="1" x14ac:dyDescent="0.25">
      <c r="A901" s="211"/>
      <c r="B901" s="212"/>
      <c r="G901" s="229"/>
      <c r="H901" s="229"/>
      <c r="I901" s="229"/>
      <c r="J901" s="214"/>
      <c r="K901" s="215"/>
    </row>
    <row r="902" spans="1:11" ht="15.75" customHeight="1" x14ac:dyDescent="0.25">
      <c r="A902" s="211"/>
      <c r="B902" s="212"/>
      <c r="G902" s="229"/>
      <c r="H902" s="229"/>
      <c r="I902" s="229"/>
      <c r="J902" s="214"/>
      <c r="K902" s="215"/>
    </row>
    <row r="903" spans="1:11" ht="15.75" customHeight="1" x14ac:dyDescent="0.25">
      <c r="A903" s="211"/>
      <c r="B903" s="212"/>
      <c r="G903" s="229"/>
      <c r="H903" s="229"/>
      <c r="I903" s="229"/>
      <c r="J903" s="214"/>
      <c r="K903" s="215"/>
    </row>
    <row r="904" spans="1:11" ht="15.75" customHeight="1" x14ac:dyDescent="0.25">
      <c r="A904" s="211"/>
      <c r="B904" s="212"/>
      <c r="G904" s="229"/>
      <c r="H904" s="229"/>
      <c r="I904" s="229"/>
      <c r="J904" s="214"/>
      <c r="K904" s="215"/>
    </row>
    <row r="905" spans="1:11" ht="15.75" customHeight="1" x14ac:dyDescent="0.25">
      <c r="A905" s="211"/>
      <c r="B905" s="212"/>
      <c r="G905" s="229"/>
      <c r="H905" s="229"/>
      <c r="I905" s="229"/>
      <c r="J905" s="214"/>
      <c r="K905" s="215"/>
    </row>
    <row r="906" spans="1:11" ht="15.75" customHeight="1" x14ac:dyDescent="0.25">
      <c r="A906" s="211"/>
      <c r="B906" s="212"/>
      <c r="G906" s="229"/>
      <c r="H906" s="229"/>
      <c r="I906" s="229"/>
      <c r="J906" s="214"/>
      <c r="K906" s="215"/>
    </row>
    <row r="907" spans="1:11" ht="15.75" customHeight="1" x14ac:dyDescent="0.25">
      <c r="A907" s="211"/>
      <c r="B907" s="212"/>
      <c r="G907" s="229"/>
      <c r="H907" s="229"/>
      <c r="I907" s="229"/>
      <c r="J907" s="214"/>
      <c r="K907" s="215"/>
    </row>
    <row r="908" spans="1:11" ht="15.75" customHeight="1" x14ac:dyDescent="0.25">
      <c r="A908" s="211"/>
      <c r="B908" s="212"/>
      <c r="G908" s="229"/>
      <c r="H908" s="229"/>
      <c r="I908" s="229"/>
      <c r="J908" s="214"/>
      <c r="K908" s="215"/>
    </row>
    <row r="909" spans="1:11" ht="15.75" customHeight="1" x14ac:dyDescent="0.25">
      <c r="A909" s="211"/>
      <c r="B909" s="212"/>
      <c r="G909" s="229"/>
      <c r="H909" s="229"/>
      <c r="I909" s="229"/>
      <c r="J909" s="214"/>
      <c r="K909" s="215"/>
    </row>
    <row r="910" spans="1:11" ht="15.75" customHeight="1" x14ac:dyDescent="0.25">
      <c r="A910" s="211"/>
      <c r="B910" s="212"/>
      <c r="G910" s="229"/>
      <c r="H910" s="229"/>
      <c r="I910" s="229"/>
      <c r="J910" s="214"/>
      <c r="K910" s="215"/>
    </row>
    <row r="911" spans="1:11" ht="15.75" customHeight="1" x14ac:dyDescent="0.25">
      <c r="A911" s="211"/>
      <c r="B911" s="212"/>
      <c r="G911" s="229"/>
      <c r="H911" s="229"/>
      <c r="I911" s="229"/>
      <c r="J911" s="214"/>
      <c r="K911" s="215"/>
    </row>
    <row r="912" spans="1:11" ht="15.75" customHeight="1" x14ac:dyDescent="0.25">
      <c r="A912" s="211"/>
      <c r="B912" s="212"/>
      <c r="G912" s="229"/>
      <c r="H912" s="229"/>
      <c r="I912" s="229"/>
      <c r="J912" s="214"/>
      <c r="K912" s="215"/>
    </row>
    <row r="913" spans="1:11" ht="15.75" customHeight="1" x14ac:dyDescent="0.25">
      <c r="A913" s="211"/>
      <c r="B913" s="212"/>
      <c r="G913" s="229"/>
      <c r="H913" s="229"/>
      <c r="I913" s="229"/>
      <c r="J913" s="214"/>
      <c r="K913" s="215"/>
    </row>
    <row r="914" spans="1:11" ht="15.75" customHeight="1" x14ac:dyDescent="0.25">
      <c r="A914" s="211"/>
      <c r="B914" s="212"/>
      <c r="G914" s="229"/>
      <c r="H914" s="229"/>
      <c r="I914" s="229"/>
      <c r="J914" s="214"/>
      <c r="K914" s="215"/>
    </row>
    <row r="915" spans="1:11" ht="15.75" customHeight="1" x14ac:dyDescent="0.25">
      <c r="A915" s="211"/>
      <c r="B915" s="212"/>
      <c r="G915" s="229"/>
      <c r="H915" s="229"/>
      <c r="I915" s="229"/>
      <c r="J915" s="214"/>
      <c r="K915" s="215"/>
    </row>
    <row r="916" spans="1:11" ht="15.75" customHeight="1" x14ac:dyDescent="0.25">
      <c r="A916" s="211"/>
      <c r="B916" s="212"/>
      <c r="G916" s="229"/>
      <c r="H916" s="229"/>
      <c r="I916" s="229"/>
      <c r="J916" s="214"/>
      <c r="K916" s="215"/>
    </row>
    <row r="917" spans="1:11" ht="15.75" customHeight="1" x14ac:dyDescent="0.25">
      <c r="A917" s="211"/>
      <c r="B917" s="212"/>
      <c r="G917" s="229"/>
      <c r="H917" s="229"/>
      <c r="I917" s="229"/>
      <c r="J917" s="214"/>
      <c r="K917" s="215"/>
    </row>
    <row r="918" spans="1:11" ht="15.75" customHeight="1" x14ac:dyDescent="0.25">
      <c r="A918" s="211"/>
      <c r="B918" s="212"/>
      <c r="G918" s="229"/>
      <c r="H918" s="229"/>
      <c r="I918" s="229"/>
      <c r="J918" s="214"/>
      <c r="K918" s="215"/>
    </row>
    <row r="919" spans="1:11" ht="15.75" customHeight="1" x14ac:dyDescent="0.25">
      <c r="A919" s="211"/>
      <c r="B919" s="212"/>
      <c r="G919" s="229"/>
      <c r="H919" s="229"/>
      <c r="I919" s="229"/>
      <c r="J919" s="214"/>
      <c r="K919" s="215"/>
    </row>
    <row r="920" spans="1:11" ht="15.75" customHeight="1" x14ac:dyDescent="0.25">
      <c r="A920" s="211"/>
      <c r="B920" s="212"/>
      <c r="G920" s="229"/>
      <c r="H920" s="229"/>
      <c r="I920" s="229"/>
      <c r="J920" s="214"/>
      <c r="K920" s="215"/>
    </row>
    <row r="921" spans="1:11" ht="15.75" customHeight="1" x14ac:dyDescent="0.25">
      <c r="A921" s="211"/>
      <c r="B921" s="212"/>
      <c r="G921" s="229"/>
      <c r="H921" s="229"/>
      <c r="I921" s="229"/>
      <c r="J921" s="214"/>
      <c r="K921" s="215"/>
    </row>
    <row r="922" spans="1:11" ht="15.75" customHeight="1" x14ac:dyDescent="0.25">
      <c r="A922" s="211"/>
      <c r="B922" s="212"/>
      <c r="G922" s="229"/>
      <c r="H922" s="229"/>
      <c r="I922" s="229"/>
      <c r="J922" s="214"/>
      <c r="K922" s="215"/>
    </row>
    <row r="923" spans="1:11" ht="15.75" customHeight="1" x14ac:dyDescent="0.25">
      <c r="A923" s="211"/>
      <c r="B923" s="212"/>
      <c r="G923" s="229"/>
      <c r="H923" s="229"/>
      <c r="I923" s="229"/>
      <c r="J923" s="214"/>
      <c r="K923" s="215"/>
    </row>
    <row r="924" spans="1:11" ht="15.75" customHeight="1" x14ac:dyDescent="0.25">
      <c r="A924" s="211"/>
      <c r="B924" s="212"/>
      <c r="G924" s="229"/>
      <c r="H924" s="229"/>
      <c r="I924" s="229"/>
      <c r="J924" s="214"/>
      <c r="K924" s="215"/>
    </row>
    <row r="925" spans="1:11" ht="15.75" customHeight="1" x14ac:dyDescent="0.25">
      <c r="A925" s="211"/>
      <c r="B925" s="212"/>
      <c r="G925" s="229"/>
      <c r="H925" s="229"/>
      <c r="I925" s="229"/>
      <c r="J925" s="214"/>
      <c r="K925" s="215"/>
    </row>
    <row r="926" spans="1:11" ht="15.75" customHeight="1" x14ac:dyDescent="0.25">
      <c r="A926" s="211"/>
      <c r="B926" s="212"/>
      <c r="G926" s="229"/>
      <c r="H926" s="229"/>
      <c r="I926" s="229"/>
      <c r="J926" s="214"/>
      <c r="K926" s="215"/>
    </row>
    <row r="927" spans="1:11" ht="15.75" customHeight="1" x14ac:dyDescent="0.25">
      <c r="A927" s="211"/>
      <c r="B927" s="212"/>
      <c r="G927" s="229"/>
      <c r="H927" s="229"/>
      <c r="I927" s="229"/>
      <c r="J927" s="214"/>
      <c r="K927" s="215"/>
    </row>
    <row r="928" spans="1:11" ht="15.75" customHeight="1" x14ac:dyDescent="0.25">
      <c r="A928" s="211"/>
      <c r="B928" s="212"/>
      <c r="G928" s="229"/>
      <c r="H928" s="229"/>
      <c r="I928" s="229"/>
      <c r="J928" s="214"/>
      <c r="K928" s="215"/>
    </row>
    <row r="929" spans="1:11" ht="15.75" customHeight="1" x14ac:dyDescent="0.25">
      <c r="A929" s="211"/>
      <c r="B929" s="212"/>
      <c r="G929" s="229"/>
      <c r="H929" s="229"/>
      <c r="I929" s="229"/>
      <c r="J929" s="214"/>
      <c r="K929" s="215"/>
    </row>
    <row r="930" spans="1:11" ht="15.75" customHeight="1" x14ac:dyDescent="0.25">
      <c r="A930" s="211"/>
      <c r="B930" s="212"/>
      <c r="G930" s="229"/>
      <c r="H930" s="229"/>
      <c r="I930" s="229"/>
      <c r="J930" s="214"/>
      <c r="K930" s="215"/>
    </row>
    <row r="931" spans="1:11" ht="15.75" customHeight="1" x14ac:dyDescent="0.25">
      <c r="A931" s="211"/>
      <c r="B931" s="212"/>
      <c r="G931" s="229"/>
      <c r="H931" s="229"/>
      <c r="I931" s="229"/>
      <c r="J931" s="214"/>
      <c r="K931" s="215"/>
    </row>
    <row r="932" spans="1:11" ht="15.75" customHeight="1" x14ac:dyDescent="0.25">
      <c r="A932" s="211"/>
      <c r="B932" s="212"/>
      <c r="G932" s="229"/>
      <c r="H932" s="229"/>
      <c r="I932" s="229"/>
      <c r="J932" s="214"/>
      <c r="K932" s="215"/>
    </row>
    <row r="933" spans="1:11" ht="15.75" customHeight="1" x14ac:dyDescent="0.25">
      <c r="A933" s="211"/>
      <c r="B933" s="212"/>
      <c r="G933" s="229"/>
      <c r="H933" s="229"/>
      <c r="I933" s="229"/>
      <c r="J933" s="214"/>
      <c r="K933" s="215"/>
    </row>
    <row r="934" spans="1:11" ht="15" customHeight="1" x14ac:dyDescent="0.25">
      <c r="A934" s="211"/>
      <c r="B934" s="212"/>
      <c r="G934" s="229"/>
      <c r="H934" s="229"/>
      <c r="I934" s="229"/>
      <c r="J934" s="214"/>
      <c r="K934" s="215"/>
    </row>
    <row r="935" spans="1:11" ht="15" customHeight="1" x14ac:dyDescent="0.25">
      <c r="A935" s="211"/>
      <c r="B935" s="212"/>
      <c r="G935" s="229"/>
      <c r="H935" s="229"/>
      <c r="I935" s="229"/>
      <c r="J935" s="214"/>
      <c r="K935" s="215"/>
    </row>
    <row r="936" spans="1:11" ht="15" customHeight="1" x14ac:dyDescent="0.25">
      <c r="A936" s="211"/>
      <c r="B936" s="212"/>
      <c r="G936" s="229"/>
      <c r="H936" s="229"/>
      <c r="I936" s="229"/>
      <c r="J936" s="214"/>
      <c r="K936" s="215"/>
    </row>
    <row r="937" spans="1:11" ht="15" customHeight="1" x14ac:dyDescent="0.25">
      <c r="A937" s="211"/>
      <c r="B937" s="212"/>
      <c r="G937" s="229"/>
      <c r="H937" s="229"/>
      <c r="I937" s="229"/>
      <c r="J937" s="214"/>
      <c r="K937" s="215"/>
    </row>
    <row r="938" spans="1:11" ht="15" customHeight="1" x14ac:dyDescent="0.25">
      <c r="A938" s="211"/>
      <c r="B938" s="212"/>
      <c r="G938" s="229"/>
      <c r="H938" s="229"/>
      <c r="I938" s="229"/>
      <c r="J938" s="214"/>
      <c r="K938" s="215"/>
    </row>
    <row r="939" spans="1:11" ht="15" customHeight="1" x14ac:dyDescent="0.25">
      <c r="A939" s="211"/>
      <c r="B939" s="212"/>
      <c r="G939" s="229"/>
      <c r="H939" s="229"/>
      <c r="I939" s="229"/>
      <c r="J939" s="214"/>
      <c r="K939" s="215"/>
    </row>
    <row r="940" spans="1:11" ht="15" customHeight="1" x14ac:dyDescent="0.25">
      <c r="A940" s="211"/>
      <c r="B940" s="212"/>
      <c r="G940" s="229"/>
      <c r="H940" s="229"/>
      <c r="I940" s="229"/>
      <c r="J940" s="214"/>
      <c r="K940" s="215"/>
    </row>
    <row r="941" spans="1:11" ht="15" customHeight="1" x14ac:dyDescent="0.25">
      <c r="A941" s="211"/>
      <c r="B941" s="212"/>
      <c r="G941" s="229"/>
      <c r="H941" s="229"/>
      <c r="I941" s="229"/>
      <c r="J941" s="214"/>
      <c r="K941" s="215"/>
    </row>
    <row r="942" spans="1:11" ht="15" customHeight="1" x14ac:dyDescent="0.25">
      <c r="A942" s="211"/>
      <c r="B942" s="212"/>
      <c r="G942" s="229"/>
      <c r="H942" s="229"/>
      <c r="I942" s="229"/>
      <c r="J942" s="214"/>
      <c r="K942" s="215"/>
    </row>
    <row r="943" spans="1:11" ht="15" customHeight="1" x14ac:dyDescent="0.25">
      <c r="A943" s="211"/>
      <c r="B943" s="212"/>
      <c r="G943" s="229"/>
      <c r="H943" s="229"/>
      <c r="I943" s="229"/>
      <c r="J943" s="214"/>
      <c r="K943" s="215"/>
    </row>
    <row r="944" spans="1:11" ht="15" customHeight="1" x14ac:dyDescent="0.25">
      <c r="A944" s="211"/>
      <c r="B944" s="212"/>
      <c r="G944" s="229"/>
      <c r="H944" s="229"/>
      <c r="I944" s="229"/>
      <c r="J944" s="214"/>
      <c r="K944" s="215"/>
    </row>
    <row r="945" spans="1:11" ht="15" customHeight="1" x14ac:dyDescent="0.25">
      <c r="A945" s="211"/>
      <c r="B945" s="212"/>
      <c r="G945" s="229"/>
      <c r="H945" s="229"/>
      <c r="I945" s="229"/>
      <c r="J945" s="214"/>
      <c r="K945" s="215"/>
    </row>
    <row r="946" spans="1:11" ht="15" customHeight="1" x14ac:dyDescent="0.25">
      <c r="A946" s="211"/>
      <c r="B946" s="212"/>
      <c r="G946" s="229"/>
      <c r="H946" s="229"/>
      <c r="I946" s="229"/>
      <c r="J946" s="214"/>
      <c r="K946" s="215"/>
    </row>
  </sheetData>
  <mergeCells count="7">
    <mergeCell ref="A352:C353"/>
    <mergeCell ref="A304:C304"/>
    <mergeCell ref="A294:C294"/>
    <mergeCell ref="A326:C327"/>
    <mergeCell ref="A335:C336"/>
    <mergeCell ref="A342:C343"/>
    <mergeCell ref="A315:C315"/>
  </mergeCells>
  <printOptions verticalCentered="1"/>
  <pageMargins left="0.23622047244094491" right="0.23622047244094491" top="1.3908088235294118" bottom="0.6419117647058824" header="0.31496062992125984" footer="0.31496062992125984"/>
  <pageSetup paperSize="9" scale="98" fitToHeight="0" orientation="landscape" r:id="rId1"/>
  <headerFooter scaleWithDoc="0">
    <oddHeader>&amp;C&amp;G</oddHeader>
    <oddFooter>&amp;L&amp;8IBD MAGYARORSZÁG KFT. 
Nagykereskedelem: 2310 Szigetszentmiklós-Lakihegy, II. Rákóczi Ferenc u. 36/B&amp;C&amp;8ibdnagyker.hu&amp;R&amp;8Az árak  2022. Április 4-től visszavonásig vagy 
maximum 375Ft/Euro árfolyamig érvényesek. &amp;P/&amp;N. oldal</oddFooter>
  </headerFooter>
  <rowBreaks count="16" manualBreakCount="16">
    <brk id="25" max="16383" man="1"/>
    <brk id="47" max="16383" man="1"/>
    <brk id="75" max="16383" man="1"/>
    <brk id="104" max="16383" man="1"/>
    <brk id="135" max="16383" man="1"/>
    <brk id="156" max="16383" man="1"/>
    <brk id="176" max="16383" man="1"/>
    <brk id="199" max="16383" man="1"/>
    <brk id="222" max="16383" man="1"/>
    <brk id="231" max="16383" man="1"/>
    <brk id="247" max="16383" man="1"/>
    <brk id="269" max="16383" man="1"/>
    <brk id="293" max="16383" man="1"/>
    <brk id="314" max="16383" man="1"/>
    <brk id="325" max="16383" man="1"/>
    <brk id="3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view="pageLayout" topLeftCell="A7" zoomScale="70" zoomScaleNormal="85" zoomScalePageLayoutView="70" workbookViewId="0">
      <selection activeCell="E29" sqref="E29"/>
    </sheetView>
  </sheetViews>
  <sheetFormatPr defaultColWidth="14.42578125" defaultRowHeight="15" x14ac:dyDescent="0.25"/>
  <cols>
    <col min="1" max="1" width="25.28515625" customWidth="1"/>
    <col min="2" max="2" width="38.140625" customWidth="1"/>
    <col min="3" max="3" width="31.42578125" style="26" customWidth="1"/>
    <col min="4" max="4" width="17.7109375" style="1" customWidth="1"/>
    <col min="5" max="5" width="28.7109375" customWidth="1"/>
  </cols>
  <sheetData>
    <row r="1" spans="1:5" s="1" customFormat="1" ht="45" x14ac:dyDescent="0.25">
      <c r="A1" s="231" t="s">
        <v>60</v>
      </c>
      <c r="B1" s="232" t="s">
        <v>151</v>
      </c>
      <c r="C1" s="232"/>
      <c r="D1" s="233"/>
      <c r="E1" s="234" t="s">
        <v>152</v>
      </c>
    </row>
    <row r="2" spans="1:5" s="1" customFormat="1" ht="68.45" customHeight="1" x14ac:dyDescent="0.25">
      <c r="A2" s="235" t="s">
        <v>154</v>
      </c>
      <c r="B2" s="235" t="s">
        <v>155</v>
      </c>
      <c r="C2" s="236"/>
      <c r="D2" s="237" t="s">
        <v>181</v>
      </c>
      <c r="E2" s="238">
        <v>3990</v>
      </c>
    </row>
    <row r="3" spans="1:5" s="1" customFormat="1" ht="68.45" customHeight="1" x14ac:dyDescent="0.25">
      <c r="A3" s="235" t="s">
        <v>158</v>
      </c>
      <c r="B3" s="235" t="s">
        <v>159</v>
      </c>
      <c r="C3" s="236"/>
      <c r="D3" s="237" t="s">
        <v>180</v>
      </c>
      <c r="E3" s="238">
        <v>3490</v>
      </c>
    </row>
    <row r="4" spans="1:5" s="1" customFormat="1" ht="68.45" customHeight="1" x14ac:dyDescent="0.25">
      <c r="A4" s="235">
        <v>1483117</v>
      </c>
      <c r="B4" s="235" t="s">
        <v>183</v>
      </c>
      <c r="C4" s="236"/>
      <c r="D4" s="237" t="s">
        <v>182</v>
      </c>
      <c r="E4" s="238">
        <v>3490</v>
      </c>
    </row>
    <row r="5" spans="1:5" s="1" customFormat="1" ht="37.9" customHeight="1" x14ac:dyDescent="0.25">
      <c r="A5" s="235" t="s">
        <v>162</v>
      </c>
      <c r="B5" s="235" t="s">
        <v>163</v>
      </c>
      <c r="C5" s="503"/>
      <c r="D5" s="239"/>
      <c r="E5" s="238">
        <v>8590</v>
      </c>
    </row>
    <row r="6" spans="1:5" s="1" customFormat="1" ht="37.9" customHeight="1" x14ac:dyDescent="0.25">
      <c r="A6" s="235" t="s">
        <v>467</v>
      </c>
      <c r="B6" s="235" t="s">
        <v>468</v>
      </c>
      <c r="C6" s="503"/>
      <c r="D6" s="239"/>
      <c r="E6" s="238">
        <v>8590</v>
      </c>
    </row>
    <row r="7" spans="1:5" s="1" customFormat="1" ht="37.9" customHeight="1" x14ac:dyDescent="0.25">
      <c r="A7" s="235" t="s">
        <v>165</v>
      </c>
      <c r="B7" s="235" t="s">
        <v>166</v>
      </c>
      <c r="C7" s="503"/>
      <c r="D7" s="239"/>
      <c r="E7" s="238">
        <v>8590</v>
      </c>
    </row>
    <row r="8" spans="1:5" s="1" customFormat="1" ht="30" x14ac:dyDescent="0.25">
      <c r="A8" s="231" t="s">
        <v>60</v>
      </c>
      <c r="B8" s="240" t="s">
        <v>151</v>
      </c>
      <c r="C8" s="232"/>
      <c r="D8" s="234" t="s">
        <v>153</v>
      </c>
      <c r="E8" s="234" t="s">
        <v>179</v>
      </c>
    </row>
    <row r="9" spans="1:5" s="1" customFormat="1" ht="69.599999999999994" customHeight="1" x14ac:dyDescent="0.25">
      <c r="A9" s="200"/>
      <c r="B9" s="235" t="s">
        <v>156</v>
      </c>
      <c r="C9" s="236"/>
      <c r="D9" s="237" t="s">
        <v>157</v>
      </c>
      <c r="E9" s="238">
        <v>1490</v>
      </c>
    </row>
    <row r="10" spans="1:5" s="1" customFormat="1" ht="69.599999999999994" customHeight="1" x14ac:dyDescent="0.25">
      <c r="A10" s="200"/>
      <c r="B10" s="235" t="s">
        <v>160</v>
      </c>
      <c r="C10" s="236"/>
      <c r="D10" s="237" t="s">
        <v>157</v>
      </c>
      <c r="E10" s="238">
        <v>1490</v>
      </c>
    </row>
    <row r="11" spans="1:5" s="1" customFormat="1" ht="69.599999999999994" customHeight="1" x14ac:dyDescent="0.25">
      <c r="A11" s="200"/>
      <c r="B11" s="235" t="s">
        <v>161</v>
      </c>
      <c r="C11" s="236"/>
      <c r="D11" s="237" t="s">
        <v>157</v>
      </c>
      <c r="E11" s="238">
        <v>1490</v>
      </c>
    </row>
    <row r="12" spans="1:5" s="1" customFormat="1" ht="69.599999999999994" customHeight="1" x14ac:dyDescent="0.25">
      <c r="A12" s="200"/>
      <c r="B12" s="235" t="s">
        <v>164</v>
      </c>
      <c r="C12" s="236"/>
      <c r="D12" s="237" t="s">
        <v>157</v>
      </c>
      <c r="E12" s="238">
        <v>1490</v>
      </c>
    </row>
    <row r="13" spans="1:5" s="1" customFormat="1" ht="69.599999999999994" customHeight="1" x14ac:dyDescent="0.25">
      <c r="A13" s="235">
        <v>944981</v>
      </c>
      <c r="B13" s="235" t="s">
        <v>167</v>
      </c>
      <c r="C13" s="236"/>
      <c r="D13" s="237" t="s">
        <v>172</v>
      </c>
      <c r="E13" s="238">
        <v>5790</v>
      </c>
    </row>
    <row r="14" spans="1:5" s="1" customFormat="1" ht="30" x14ac:dyDescent="0.25">
      <c r="A14" s="231" t="s">
        <v>60</v>
      </c>
      <c r="B14" s="240" t="s">
        <v>151</v>
      </c>
      <c r="C14" s="232"/>
      <c r="D14" s="234" t="s">
        <v>153</v>
      </c>
      <c r="E14" s="234" t="s">
        <v>179</v>
      </c>
    </row>
    <row r="15" spans="1:5" s="1" customFormat="1" ht="79.900000000000006" customHeight="1" x14ac:dyDescent="0.25">
      <c r="A15" s="235"/>
      <c r="B15" s="235" t="s">
        <v>670</v>
      </c>
      <c r="C15" s="236"/>
      <c r="D15" s="235" t="s">
        <v>378</v>
      </c>
      <c r="E15" s="73">
        <v>1990</v>
      </c>
    </row>
    <row r="16" spans="1:5" s="1" customFormat="1" ht="79.900000000000006" customHeight="1" x14ac:dyDescent="0.25">
      <c r="A16" s="235" t="s">
        <v>169</v>
      </c>
      <c r="B16" s="235" t="s">
        <v>671</v>
      </c>
      <c r="C16" s="236"/>
      <c r="D16" s="235" t="s">
        <v>378</v>
      </c>
      <c r="E16" s="73">
        <v>1990</v>
      </c>
    </row>
    <row r="17" spans="1:5" s="1" customFormat="1" ht="79.900000000000006" customHeight="1" x14ac:dyDescent="0.25">
      <c r="A17" s="235" t="s">
        <v>168</v>
      </c>
      <c r="B17" s="235" t="s">
        <v>672</v>
      </c>
      <c r="C17" s="238"/>
      <c r="D17" s="237" t="s">
        <v>379</v>
      </c>
      <c r="E17" s="238">
        <v>3490</v>
      </c>
    </row>
    <row r="18" spans="1:5" s="1" customFormat="1" ht="79.900000000000006" customHeight="1" x14ac:dyDescent="0.25">
      <c r="A18" s="235" t="s">
        <v>170</v>
      </c>
      <c r="B18" s="235" t="s">
        <v>672</v>
      </c>
      <c r="C18" s="237"/>
      <c r="D18" s="237" t="s">
        <v>380</v>
      </c>
      <c r="E18" s="238">
        <v>3990</v>
      </c>
    </row>
    <row r="19" spans="1:5" s="1" customFormat="1" ht="30" x14ac:dyDescent="0.25">
      <c r="A19" s="231" t="s">
        <v>60</v>
      </c>
      <c r="B19" s="240" t="s">
        <v>151</v>
      </c>
      <c r="C19" s="232"/>
      <c r="D19" s="234" t="s">
        <v>153</v>
      </c>
      <c r="E19" s="234" t="s">
        <v>179</v>
      </c>
    </row>
    <row r="20" spans="1:5" s="1" customFormat="1" ht="84.6" customHeight="1" x14ac:dyDescent="0.25">
      <c r="A20" s="235" t="s">
        <v>174</v>
      </c>
      <c r="B20" s="235" t="s">
        <v>672</v>
      </c>
      <c r="C20" s="388"/>
      <c r="D20" s="237" t="s">
        <v>381</v>
      </c>
      <c r="E20" s="238">
        <v>2890</v>
      </c>
    </row>
    <row r="21" spans="1:5" s="1" customFormat="1" ht="84.6" customHeight="1" x14ac:dyDescent="0.25">
      <c r="A21" s="235" t="s">
        <v>173</v>
      </c>
      <c r="B21" s="235" t="s">
        <v>672</v>
      </c>
      <c r="C21" s="388"/>
      <c r="D21" s="237" t="s">
        <v>382</v>
      </c>
      <c r="E21" s="238">
        <v>3490</v>
      </c>
    </row>
    <row r="22" spans="1:5" s="1" customFormat="1" ht="84.6" customHeight="1" x14ac:dyDescent="0.25">
      <c r="A22" s="235" t="s">
        <v>171</v>
      </c>
      <c r="B22" s="235" t="s">
        <v>672</v>
      </c>
      <c r="C22" s="388"/>
      <c r="D22" s="237" t="s">
        <v>383</v>
      </c>
      <c r="E22" s="238" t="s">
        <v>674</v>
      </c>
    </row>
    <row r="23" spans="1:5" s="1" customFormat="1" ht="30" x14ac:dyDescent="0.25">
      <c r="A23" s="231" t="s">
        <v>60</v>
      </c>
      <c r="B23" s="501" t="s">
        <v>151</v>
      </c>
      <c r="C23" s="502"/>
      <c r="D23" s="234" t="s">
        <v>153</v>
      </c>
      <c r="E23" s="234" t="s">
        <v>179</v>
      </c>
    </row>
    <row r="24" spans="1:5" s="1" customFormat="1" ht="66.599999999999994" customHeight="1" x14ac:dyDescent="0.25">
      <c r="A24" s="235"/>
      <c r="B24" s="235" t="s">
        <v>186</v>
      </c>
      <c r="C24" s="237"/>
      <c r="D24" s="237" t="s">
        <v>187</v>
      </c>
      <c r="E24" s="238">
        <v>6290</v>
      </c>
    </row>
    <row r="25" spans="1:5" s="1" customFormat="1" ht="66.599999999999994" customHeight="1" x14ac:dyDescent="0.25">
      <c r="A25" s="235"/>
      <c r="B25" s="235" t="s">
        <v>176</v>
      </c>
      <c r="C25" s="237"/>
      <c r="D25" s="237" t="s">
        <v>188</v>
      </c>
      <c r="E25" s="238">
        <v>6290</v>
      </c>
    </row>
    <row r="26" spans="1:5" s="1" customFormat="1" ht="66.599999999999994" customHeight="1" x14ac:dyDescent="0.25">
      <c r="A26" s="235"/>
      <c r="B26" s="235" t="s">
        <v>175</v>
      </c>
      <c r="C26" s="237"/>
      <c r="D26" s="237" t="s">
        <v>189</v>
      </c>
      <c r="E26" s="238">
        <v>6290</v>
      </c>
    </row>
    <row r="27" spans="1:5" s="1" customFormat="1" ht="66.599999999999994" customHeight="1" x14ac:dyDescent="0.25">
      <c r="A27" s="235" t="s">
        <v>470</v>
      </c>
      <c r="B27" s="235" t="s">
        <v>178</v>
      </c>
      <c r="C27" s="237"/>
      <c r="D27" s="237" t="s">
        <v>177</v>
      </c>
      <c r="E27" s="238">
        <v>1690</v>
      </c>
    </row>
    <row r="28" spans="1:5" s="1" customFormat="1" ht="66.599999999999994" customHeight="1" x14ac:dyDescent="0.25">
      <c r="A28" s="235" t="s">
        <v>184</v>
      </c>
      <c r="B28" s="235" t="s">
        <v>178</v>
      </c>
      <c r="C28" s="237"/>
      <c r="D28" s="237" t="s">
        <v>185</v>
      </c>
      <c r="E28" s="238">
        <v>2290</v>
      </c>
    </row>
  </sheetData>
  <mergeCells count="2">
    <mergeCell ref="B23:C23"/>
    <mergeCell ref="C5:C7"/>
  </mergeCells>
  <pageMargins left="0.25" right="0.25" top="1.4705882352941178" bottom="0.75" header="0.3" footer="0.3"/>
  <pageSetup paperSize="9" orientation="landscape" r:id="rId1"/>
  <headerFooter>
    <oddHeader>&amp;C&amp;G</oddHeader>
    <oddFooter>&amp;L&amp;"-,Regular"&amp;8IBD MAGYARORSZÁG KFT. 
Nagykereskedelem: 2310 Szigetszentmiklós-Lakihegy, II. Rákóczi Ferenc u. 36/B&amp;Cibdnagyker.hu&amp;R&amp;"-,Regular"&amp;8Az árak  2022.Április 4-től visszavonásig vagy 
maximum 375Ft/Euro árfolyamig érvényesek. &amp;P/&amp;N. oldal</oddFooter>
  </headerFooter>
  <rowBreaks count="4" manualBreakCount="4">
    <brk id="7" max="16383" man="1"/>
    <brk id="13" max="16383" man="1"/>
    <brk id="18" max="16383" man="1"/>
    <brk id="22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74"/>
  <sheetViews>
    <sheetView tabSelected="1" view="pageLayout" topLeftCell="A190" zoomScaleNormal="85" zoomScaleSheetLayoutView="115" workbookViewId="0">
      <selection activeCell="D197" sqref="D197"/>
    </sheetView>
  </sheetViews>
  <sheetFormatPr defaultColWidth="14.42578125" defaultRowHeight="15" x14ac:dyDescent="0.25"/>
  <cols>
    <col min="1" max="1" width="9.28515625" style="337" customWidth="1"/>
    <col min="2" max="2" width="10" style="267" customWidth="1"/>
    <col min="3" max="3" width="9.28515625" style="268" customWidth="1"/>
    <col min="4" max="4" width="26.140625" style="268" bestFit="1" customWidth="1"/>
    <col min="5" max="5" width="34.7109375" style="268" customWidth="1"/>
    <col min="6" max="6" width="8.85546875" style="269" customWidth="1"/>
    <col min="7" max="7" width="5.140625" style="269" customWidth="1"/>
    <col min="8" max="8" width="12.140625" style="458" customWidth="1"/>
    <col min="9" max="9" width="13.42578125" style="458" customWidth="1"/>
    <col min="10" max="10" width="10.7109375" style="269" customWidth="1"/>
    <col min="11" max="11" width="13.5703125" style="269" customWidth="1"/>
    <col min="12" max="13" width="11.7109375" style="269" customWidth="1"/>
    <col min="14" max="15" width="9.7109375" style="269" customWidth="1"/>
    <col min="16" max="16" width="11.140625" style="270" customWidth="1"/>
    <col min="17" max="17" width="12.7109375" style="270" customWidth="1"/>
    <col min="18" max="18" width="16.140625" style="270" customWidth="1"/>
    <col min="19" max="19" width="10.5703125" style="270" customWidth="1"/>
    <col min="20" max="16384" width="14.42578125" style="270"/>
  </cols>
  <sheetData>
    <row r="1" spans="1:19" x14ac:dyDescent="0.25">
      <c r="A1" s="266" t="s">
        <v>669</v>
      </c>
    </row>
    <row r="2" spans="1:19" x14ac:dyDescent="0.25">
      <c r="A2" s="266" t="s">
        <v>466</v>
      </c>
    </row>
    <row r="3" spans="1:19" ht="18" customHeight="1" thickBot="1" x14ac:dyDescent="0.3">
      <c r="A3" s="266" t="s">
        <v>473</v>
      </c>
      <c r="B3" s="381"/>
      <c r="C3" s="381"/>
      <c r="D3" s="381"/>
      <c r="E3" s="381"/>
      <c r="F3" s="381"/>
      <c r="G3" s="381"/>
      <c r="H3" s="459"/>
      <c r="I3" s="459"/>
      <c r="J3" s="446"/>
      <c r="K3" s="381"/>
      <c r="L3" s="381"/>
      <c r="M3" s="381"/>
      <c r="N3" s="381"/>
      <c r="O3" s="381"/>
      <c r="P3" s="381"/>
      <c r="Q3" s="381"/>
      <c r="R3" s="381"/>
      <c r="S3" s="381"/>
    </row>
    <row r="4" spans="1:19" ht="52.5" customHeight="1" thickBot="1" x14ac:dyDescent="0.3">
      <c r="A4" s="271" t="s">
        <v>60</v>
      </c>
      <c r="B4" s="272" t="s">
        <v>264</v>
      </c>
      <c r="C4" s="273" t="s">
        <v>59</v>
      </c>
      <c r="D4" s="274" t="s">
        <v>267</v>
      </c>
      <c r="E4" s="274" t="s">
        <v>474</v>
      </c>
      <c r="F4" s="274" t="s">
        <v>324</v>
      </c>
      <c r="G4" s="274" t="s">
        <v>370</v>
      </c>
      <c r="H4" s="460" t="s">
        <v>265</v>
      </c>
      <c r="I4" s="44" t="s">
        <v>663</v>
      </c>
      <c r="J4" s="275" t="s">
        <v>368</v>
      </c>
      <c r="K4" s="275" t="s">
        <v>475</v>
      </c>
      <c r="L4" s="273" t="s">
        <v>1</v>
      </c>
      <c r="M4" s="273" t="s">
        <v>2</v>
      </c>
      <c r="N4" s="273" t="s">
        <v>3</v>
      </c>
      <c r="O4" s="273" t="s">
        <v>4</v>
      </c>
      <c r="P4" s="273" t="s">
        <v>476</v>
      </c>
      <c r="Q4" s="273" t="s">
        <v>477</v>
      </c>
      <c r="R4" s="273" t="s">
        <v>478</v>
      </c>
      <c r="S4" s="276" t="s">
        <v>479</v>
      </c>
    </row>
    <row r="5" spans="1:19" x14ac:dyDescent="0.25">
      <c r="A5" s="277">
        <v>398215</v>
      </c>
      <c r="B5" s="278" t="s">
        <v>435</v>
      </c>
      <c r="C5" s="279" t="s">
        <v>5</v>
      </c>
      <c r="D5" s="279" t="s">
        <v>6</v>
      </c>
      <c r="E5" s="280" t="s">
        <v>480</v>
      </c>
      <c r="F5" s="386" t="s">
        <v>266</v>
      </c>
      <c r="G5" s="281" t="s">
        <v>67</v>
      </c>
      <c r="H5" s="282">
        <f>VLOOKUP(A5,Padló!A:G,7,0)</f>
        <v>4890</v>
      </c>
      <c r="I5" s="478" t="str">
        <f>IF(VLOOKUP(A5,Padló!A:H,8,0)=0,"",VLOOKUP(A5,Padló!A:H,8,0))</f>
        <v/>
      </c>
      <c r="J5" s="282" t="s">
        <v>349</v>
      </c>
      <c r="K5" s="283">
        <v>1254908</v>
      </c>
      <c r="L5" s="284">
        <v>1344680</v>
      </c>
      <c r="M5" s="284">
        <v>1344695</v>
      </c>
      <c r="N5" s="284">
        <v>1344684</v>
      </c>
      <c r="O5" s="284">
        <v>1344710</v>
      </c>
      <c r="P5" s="285"/>
      <c r="Q5" s="285"/>
      <c r="R5" s="285"/>
      <c r="S5" s="286">
        <v>736300</v>
      </c>
    </row>
    <row r="6" spans="1:19" x14ac:dyDescent="0.25">
      <c r="A6" s="287">
        <v>398321</v>
      </c>
      <c r="B6" s="288" t="s">
        <v>402</v>
      </c>
      <c r="C6" s="289" t="s">
        <v>12</v>
      </c>
      <c r="D6" s="289" t="s">
        <v>69</v>
      </c>
      <c r="E6" s="289" t="s">
        <v>481</v>
      </c>
      <c r="F6" s="386" t="s">
        <v>266</v>
      </c>
      <c r="G6" s="290" t="s">
        <v>67</v>
      </c>
      <c r="H6" s="282">
        <f>VLOOKUP(A6,Padló!A:G,7,0)</f>
        <v>5190</v>
      </c>
      <c r="I6" s="478" t="str">
        <f>IF(VLOOKUP(A6,Padló!A:H,8,0)=0,"",VLOOKUP(A6,Padló!A:H,8,0))</f>
        <v/>
      </c>
      <c r="J6" s="291" t="s">
        <v>350</v>
      </c>
      <c r="K6" s="283">
        <v>1003567</v>
      </c>
      <c r="L6" s="284">
        <v>1140783</v>
      </c>
      <c r="M6" s="284">
        <v>1140833</v>
      </c>
      <c r="N6" s="284">
        <v>1140890</v>
      </c>
      <c r="O6" s="284">
        <v>1140982</v>
      </c>
      <c r="P6" s="292"/>
      <c r="Q6" s="292"/>
      <c r="R6" s="292"/>
      <c r="S6" s="293">
        <v>736301</v>
      </c>
    </row>
    <row r="7" spans="1:19" x14ac:dyDescent="0.25">
      <c r="A7" s="287">
        <v>398277</v>
      </c>
      <c r="B7" s="288" t="s">
        <v>400</v>
      </c>
      <c r="C7" s="294" t="s">
        <v>7</v>
      </c>
      <c r="D7" s="294" t="s">
        <v>8</v>
      </c>
      <c r="E7" s="294" t="s">
        <v>480</v>
      </c>
      <c r="F7" s="386" t="s">
        <v>266</v>
      </c>
      <c r="G7" s="295"/>
      <c r="H7" s="282">
        <f>VLOOKUP(A7,Padló!A:G,7,0)</f>
        <v>4290</v>
      </c>
      <c r="I7" s="478" t="str">
        <f>IF(VLOOKUP(A7,Padló!A:H,8,0)=0,"",VLOOKUP(A7,Padló!A:H,8,0))</f>
        <v/>
      </c>
      <c r="J7" s="291" t="s">
        <v>358</v>
      </c>
      <c r="K7" s="283">
        <v>1046215</v>
      </c>
      <c r="L7" s="284">
        <v>1140790</v>
      </c>
      <c r="M7" s="284">
        <v>1140840</v>
      </c>
      <c r="N7" s="284">
        <v>1140897</v>
      </c>
      <c r="O7" s="284">
        <v>1140989</v>
      </c>
      <c r="P7" s="292"/>
      <c r="Q7" s="292"/>
      <c r="R7" s="292"/>
      <c r="S7" s="293">
        <v>736301</v>
      </c>
    </row>
    <row r="8" spans="1:19" x14ac:dyDescent="0.25">
      <c r="A8" s="287">
        <v>398062</v>
      </c>
      <c r="B8" s="288" t="s">
        <v>401</v>
      </c>
      <c r="C8" s="289" t="s">
        <v>11</v>
      </c>
      <c r="D8" s="289" t="s">
        <v>68</v>
      </c>
      <c r="E8" s="289" t="s">
        <v>481</v>
      </c>
      <c r="F8" s="386" t="s">
        <v>266</v>
      </c>
      <c r="G8" s="290"/>
      <c r="H8" s="282">
        <f>VLOOKUP(A8,Padló!A:G,7,0)</f>
        <v>4890</v>
      </c>
      <c r="I8" s="478" t="str">
        <f>IF(VLOOKUP(A8,Padló!A:H,8,0)=0,"",VLOOKUP(A8,Padló!A:H,8,0))</f>
        <v/>
      </c>
      <c r="J8" s="291" t="s">
        <v>340</v>
      </c>
      <c r="K8" s="283">
        <v>219374</v>
      </c>
      <c r="L8" s="284">
        <v>1140793</v>
      </c>
      <c r="M8" s="284">
        <v>1140843</v>
      </c>
      <c r="N8" s="284">
        <v>1140900</v>
      </c>
      <c r="O8" s="284">
        <v>1140992</v>
      </c>
      <c r="P8" s="292"/>
      <c r="Q8" s="292"/>
      <c r="R8" s="292"/>
      <c r="S8" s="293">
        <v>736301</v>
      </c>
    </row>
    <row r="9" spans="1:19" x14ac:dyDescent="0.25">
      <c r="A9" s="287">
        <v>398413</v>
      </c>
      <c r="B9" s="288"/>
      <c r="C9" s="289" t="s">
        <v>661</v>
      </c>
      <c r="D9" s="289" t="s">
        <v>662</v>
      </c>
      <c r="E9" s="289" t="s">
        <v>481</v>
      </c>
      <c r="F9" s="386" t="s">
        <v>266</v>
      </c>
      <c r="G9" s="290"/>
      <c r="H9" s="282">
        <f>VLOOKUP(A9,Padló!A:G,7,0)</f>
        <v>4890</v>
      </c>
      <c r="I9" s="478" t="str">
        <f>IF(VLOOKUP(A9,Padló!A:H,8,0)=0,"",VLOOKUP(A9,Padló!A:H,8,0))</f>
        <v/>
      </c>
      <c r="J9" s="291" t="s">
        <v>334</v>
      </c>
      <c r="K9" s="283">
        <v>1046231</v>
      </c>
      <c r="L9" s="284">
        <v>1140619</v>
      </c>
      <c r="M9" s="284">
        <v>1140739</v>
      </c>
      <c r="N9" s="284">
        <v>1140876</v>
      </c>
      <c r="O9" s="284">
        <v>1140978</v>
      </c>
      <c r="P9" s="292"/>
      <c r="Q9" s="292"/>
      <c r="R9" s="292"/>
      <c r="S9" s="293">
        <v>736301</v>
      </c>
    </row>
    <row r="10" spans="1:19" x14ac:dyDescent="0.25">
      <c r="A10" s="287">
        <v>412942</v>
      </c>
      <c r="B10" s="288"/>
      <c r="C10" s="294" t="s">
        <v>61</v>
      </c>
      <c r="D10" s="294" t="s">
        <v>64</v>
      </c>
      <c r="E10" s="294" t="s">
        <v>480</v>
      </c>
      <c r="F10" s="386" t="s">
        <v>266</v>
      </c>
      <c r="G10" s="295"/>
      <c r="H10" s="282">
        <f>VLOOKUP(A10,Padló!A:G,7,0)</f>
        <v>4290</v>
      </c>
      <c r="I10" s="478" t="str">
        <f>IF(VLOOKUP(A10,Padló!A:H,8,0)=0,"",VLOOKUP(A10,Padló!A:H,8,0))</f>
        <v/>
      </c>
      <c r="J10" s="291" t="s">
        <v>349</v>
      </c>
      <c r="K10" s="283">
        <v>1254908</v>
      </c>
      <c r="L10" s="284">
        <v>1344680</v>
      </c>
      <c r="M10" s="284">
        <v>1344695</v>
      </c>
      <c r="N10" s="284">
        <v>1344684</v>
      </c>
      <c r="O10" s="284">
        <v>1344710</v>
      </c>
      <c r="P10" s="292"/>
      <c r="Q10" s="292"/>
      <c r="R10" s="292"/>
      <c r="S10" s="293">
        <v>736301</v>
      </c>
    </row>
    <row r="11" spans="1:19" x14ac:dyDescent="0.25">
      <c r="A11" s="69">
        <v>403667</v>
      </c>
      <c r="B11" s="253"/>
      <c r="C11" s="76" t="s">
        <v>658</v>
      </c>
      <c r="D11" s="76" t="s">
        <v>659</v>
      </c>
      <c r="E11" s="294" t="s">
        <v>480</v>
      </c>
      <c r="F11" s="386" t="s">
        <v>266</v>
      </c>
      <c r="G11" s="290" t="s">
        <v>67</v>
      </c>
      <c r="H11" s="282">
        <f>VLOOKUP(A11,Padló!A:G,7,0)</f>
        <v>4890</v>
      </c>
      <c r="I11" s="478" t="str">
        <f>IF(VLOOKUP(A11,Padló!A:H,8,0)=0,"",VLOOKUP(A11,Padló!A:H,8,0))</f>
        <v/>
      </c>
      <c r="J11" s="73" t="s">
        <v>356</v>
      </c>
      <c r="K11" s="12">
        <v>1022767</v>
      </c>
      <c r="L11" s="74">
        <v>1140784</v>
      </c>
      <c r="M11" s="74">
        <v>1140834</v>
      </c>
      <c r="N11" s="74">
        <v>1140891</v>
      </c>
      <c r="O11" s="74">
        <v>1140983</v>
      </c>
      <c r="P11" s="387"/>
      <c r="Q11" s="292"/>
      <c r="R11" s="292"/>
      <c r="S11" s="293"/>
    </row>
    <row r="12" spans="1:19" x14ac:dyDescent="0.25">
      <c r="A12" s="287">
        <v>403698</v>
      </c>
      <c r="B12" s="288"/>
      <c r="C12" s="289" t="s">
        <v>62</v>
      </c>
      <c r="D12" s="289" t="s">
        <v>65</v>
      </c>
      <c r="E12" s="294" t="s">
        <v>480</v>
      </c>
      <c r="F12" s="386" t="s">
        <v>266</v>
      </c>
      <c r="G12" s="290" t="s">
        <v>67</v>
      </c>
      <c r="H12" s="282">
        <f>VLOOKUP(A12,Padló!A:G,7,0)</f>
        <v>4890</v>
      </c>
      <c r="I12" s="478" t="str">
        <f>IF(VLOOKUP(A12,Padló!A:H,8,0)=0,"",VLOOKUP(A12,Padló!A:H,8,0))</f>
        <v/>
      </c>
      <c r="J12" s="291" t="s">
        <v>336</v>
      </c>
      <c r="K12" s="283">
        <v>1254962</v>
      </c>
      <c r="L12" s="284">
        <v>1140619</v>
      </c>
      <c r="M12" s="284">
        <v>1140739</v>
      </c>
      <c r="N12" s="284">
        <v>1140876</v>
      </c>
      <c r="O12" s="284">
        <v>1140978</v>
      </c>
      <c r="P12" s="292"/>
      <c r="Q12" s="292"/>
      <c r="R12" s="292"/>
      <c r="S12" s="293"/>
    </row>
    <row r="13" spans="1:19" x14ac:dyDescent="0.25">
      <c r="A13" s="287">
        <v>403728</v>
      </c>
      <c r="B13" s="288"/>
      <c r="C13" s="289" t="s">
        <v>63</v>
      </c>
      <c r="D13" s="289" t="s">
        <v>66</v>
      </c>
      <c r="E13" s="294" t="s">
        <v>480</v>
      </c>
      <c r="F13" s="386" t="s">
        <v>266</v>
      </c>
      <c r="G13" s="290" t="s">
        <v>67</v>
      </c>
      <c r="H13" s="282">
        <f>VLOOKUP(A13,Padló!A:G,7,0)</f>
        <v>4890</v>
      </c>
      <c r="I13" s="478" t="str">
        <f>IF(VLOOKUP(A13,Padló!A:H,8,0)=0,"",VLOOKUP(A13,Padló!A:H,8,0))</f>
        <v/>
      </c>
      <c r="J13" s="291" t="s">
        <v>335</v>
      </c>
      <c r="K13" s="283">
        <v>1046234</v>
      </c>
      <c r="L13" s="284">
        <v>1140784</v>
      </c>
      <c r="M13" s="284">
        <v>1140834</v>
      </c>
      <c r="N13" s="284">
        <v>1140891</v>
      </c>
      <c r="O13" s="284">
        <v>1140983</v>
      </c>
      <c r="P13" s="292"/>
      <c r="Q13" s="292"/>
      <c r="R13" s="292"/>
      <c r="S13" s="293"/>
    </row>
    <row r="14" spans="1:19" x14ac:dyDescent="0.25">
      <c r="A14" s="296">
        <v>362452</v>
      </c>
      <c r="B14" s="297"/>
      <c r="C14" s="298" t="s">
        <v>114</v>
      </c>
      <c r="D14" s="298" t="s">
        <v>119</v>
      </c>
      <c r="E14" s="298" t="s">
        <v>482</v>
      </c>
      <c r="F14" s="386" t="s">
        <v>266</v>
      </c>
      <c r="G14" s="290" t="s">
        <v>124</v>
      </c>
      <c r="H14" s="282">
        <f>VLOOKUP(A14,Padló!A:G,7,0)</f>
        <v>10790</v>
      </c>
      <c r="I14" s="478" t="str">
        <f>IF(VLOOKUP(A14,Padló!A:H,8,0)=0,"",VLOOKUP(A14,Padló!A:H,8,0))</f>
        <v/>
      </c>
      <c r="J14" s="291" t="s">
        <v>330</v>
      </c>
      <c r="K14" s="283">
        <v>1254941</v>
      </c>
      <c r="L14" s="284">
        <v>1164549</v>
      </c>
      <c r="M14" s="284">
        <v>1164824</v>
      </c>
      <c r="N14" s="284">
        <v>1164826</v>
      </c>
      <c r="O14" s="284">
        <v>1164820</v>
      </c>
      <c r="P14" s="292">
        <v>1279288</v>
      </c>
      <c r="Q14" s="292">
        <v>1279334</v>
      </c>
      <c r="R14" s="292">
        <v>1279246</v>
      </c>
      <c r="S14" s="293">
        <v>736300</v>
      </c>
    </row>
    <row r="15" spans="1:19" x14ac:dyDescent="0.25">
      <c r="A15" s="287">
        <v>369659</v>
      </c>
      <c r="B15" s="299" t="s">
        <v>419</v>
      </c>
      <c r="C15" s="289" t="s">
        <v>36</v>
      </c>
      <c r="D15" s="289" t="s">
        <v>37</v>
      </c>
      <c r="E15" s="289" t="s">
        <v>483</v>
      </c>
      <c r="F15" s="386" t="s">
        <v>266</v>
      </c>
      <c r="G15" s="290"/>
      <c r="H15" s="282">
        <f>VLOOKUP(A15,Padló!A:G,7,0)</f>
        <v>7790</v>
      </c>
      <c r="I15" s="478" t="str">
        <f>IF(VLOOKUP(A15,Padló!A:H,8,0)=0,"",VLOOKUP(A15,Padló!A:H,8,0))</f>
        <v/>
      </c>
      <c r="J15" s="291" t="s">
        <v>342</v>
      </c>
      <c r="K15" s="283">
        <v>1022708</v>
      </c>
      <c r="L15" s="284">
        <v>1140789</v>
      </c>
      <c r="M15" s="284">
        <v>1140839</v>
      </c>
      <c r="N15" s="284">
        <v>1140896</v>
      </c>
      <c r="O15" s="284">
        <v>1140988</v>
      </c>
      <c r="P15" s="292">
        <v>1131154</v>
      </c>
      <c r="Q15" s="292">
        <v>1131178</v>
      </c>
      <c r="R15" s="292">
        <v>1131332</v>
      </c>
      <c r="S15" s="293">
        <v>736300</v>
      </c>
    </row>
    <row r="16" spans="1:19" x14ac:dyDescent="0.25">
      <c r="A16" s="287">
        <v>369628</v>
      </c>
      <c r="B16" s="299"/>
      <c r="C16" s="289" t="s">
        <v>117</v>
      </c>
      <c r="D16" s="289" t="s">
        <v>122</v>
      </c>
      <c r="E16" s="289" t="s">
        <v>483</v>
      </c>
      <c r="F16" s="386" t="s">
        <v>266</v>
      </c>
      <c r="G16" s="290"/>
      <c r="H16" s="282">
        <f>VLOOKUP(A16,Padló!A:G,7,0)</f>
        <v>7790</v>
      </c>
      <c r="I16" s="478" t="str">
        <f>IF(VLOOKUP(A16,Padló!A:H,8,0)=0,"",VLOOKUP(A16,Padló!A:H,8,0))</f>
        <v/>
      </c>
      <c r="J16" s="291" t="s">
        <v>338</v>
      </c>
      <c r="K16" s="283">
        <v>1022707</v>
      </c>
      <c r="L16" s="284">
        <v>1140792</v>
      </c>
      <c r="M16" s="284">
        <v>1140842</v>
      </c>
      <c r="N16" s="284">
        <v>1140899</v>
      </c>
      <c r="O16" s="284">
        <v>1140991</v>
      </c>
      <c r="P16" s="292">
        <v>1131151</v>
      </c>
      <c r="Q16" s="292">
        <v>1131175</v>
      </c>
      <c r="R16" s="292">
        <v>1131329</v>
      </c>
      <c r="S16" s="293">
        <v>736301</v>
      </c>
    </row>
    <row r="17" spans="1:19" x14ac:dyDescent="0.25">
      <c r="A17" s="287">
        <v>369680</v>
      </c>
      <c r="B17" s="299" t="s">
        <v>420</v>
      </c>
      <c r="C17" s="289" t="s">
        <v>38</v>
      </c>
      <c r="D17" s="289" t="s">
        <v>39</v>
      </c>
      <c r="E17" s="289" t="s">
        <v>483</v>
      </c>
      <c r="F17" s="386" t="s">
        <v>266</v>
      </c>
      <c r="G17" s="290"/>
      <c r="H17" s="282">
        <f>VLOOKUP(A17,Padló!A:G,7,0)</f>
        <v>7790</v>
      </c>
      <c r="I17" s="478" t="str">
        <f>IF(VLOOKUP(A17,Padló!A:H,8,0)=0,"",VLOOKUP(A17,Padló!A:H,8,0))</f>
        <v/>
      </c>
      <c r="J17" s="291" t="s">
        <v>360</v>
      </c>
      <c r="K17" s="283">
        <v>1254945</v>
      </c>
      <c r="L17" s="284">
        <v>1140783</v>
      </c>
      <c r="M17" s="284">
        <v>1140833</v>
      </c>
      <c r="N17" s="284">
        <v>1140890</v>
      </c>
      <c r="O17" s="284">
        <v>1140982</v>
      </c>
      <c r="P17" s="292">
        <v>1131140</v>
      </c>
      <c r="Q17" s="292">
        <v>1131164</v>
      </c>
      <c r="R17" s="292">
        <v>1131278</v>
      </c>
      <c r="S17" s="293">
        <v>736301</v>
      </c>
    </row>
    <row r="18" spans="1:19" x14ac:dyDescent="0.25">
      <c r="A18" s="300">
        <v>368997</v>
      </c>
      <c r="B18" s="301" t="s">
        <v>455</v>
      </c>
      <c r="C18" s="302" t="s">
        <v>53</v>
      </c>
      <c r="D18" s="302" t="s">
        <v>110</v>
      </c>
      <c r="E18" s="302" t="s">
        <v>484</v>
      </c>
      <c r="F18" s="386"/>
      <c r="G18" s="303" t="s">
        <v>67</v>
      </c>
      <c r="H18" s="282">
        <f>VLOOKUP(A18,Padló!A:G,7,0)</f>
        <v>11290</v>
      </c>
      <c r="I18" s="478" t="str">
        <f>IF(VLOOKUP(A18,Padló!A:H,8,0)=0,"",VLOOKUP(A18,Padló!A:H,8,0))</f>
        <v/>
      </c>
      <c r="J18" s="291" t="s">
        <v>342</v>
      </c>
      <c r="K18" s="283">
        <v>1022708</v>
      </c>
      <c r="L18" s="284">
        <v>1140789</v>
      </c>
      <c r="M18" s="284">
        <v>1140839</v>
      </c>
      <c r="N18" s="284">
        <v>1140896</v>
      </c>
      <c r="O18" s="284">
        <v>1140988</v>
      </c>
      <c r="P18" s="292">
        <v>1131138</v>
      </c>
      <c r="Q18" s="292">
        <v>1131162</v>
      </c>
      <c r="R18" s="292">
        <v>1131276</v>
      </c>
      <c r="S18" s="293">
        <v>736300</v>
      </c>
    </row>
    <row r="19" spans="1:19" x14ac:dyDescent="0.25">
      <c r="A19" s="304">
        <v>366016</v>
      </c>
      <c r="B19" s="305" t="s">
        <v>430</v>
      </c>
      <c r="C19" s="306" t="s">
        <v>53</v>
      </c>
      <c r="D19" s="307" t="s">
        <v>110</v>
      </c>
      <c r="E19" s="307" t="s">
        <v>485</v>
      </c>
      <c r="F19" s="386" t="s">
        <v>266</v>
      </c>
      <c r="G19" s="308" t="s">
        <v>67</v>
      </c>
      <c r="H19" s="282">
        <f>VLOOKUP(A19,Padló!A:G,7,0)</f>
        <v>9490</v>
      </c>
      <c r="I19" s="478" t="str">
        <f>IF(VLOOKUP(A19,Padló!A:H,8,0)=0,"",VLOOKUP(A19,Padló!A:H,8,0))</f>
        <v/>
      </c>
      <c r="J19" s="309" t="s">
        <v>342</v>
      </c>
      <c r="K19" s="283">
        <v>1022708</v>
      </c>
      <c r="L19" s="284">
        <v>1140789</v>
      </c>
      <c r="M19" s="284">
        <v>1140839</v>
      </c>
      <c r="N19" s="284">
        <v>1140896</v>
      </c>
      <c r="O19" s="284">
        <v>1140988</v>
      </c>
      <c r="P19" s="292">
        <v>1131138</v>
      </c>
      <c r="Q19" s="292">
        <v>1131162</v>
      </c>
      <c r="R19" s="292">
        <v>1131276</v>
      </c>
      <c r="S19" s="293">
        <v>736300</v>
      </c>
    </row>
    <row r="20" spans="1:19" x14ac:dyDescent="0.25">
      <c r="A20" s="310">
        <v>362186</v>
      </c>
      <c r="B20" s="311"/>
      <c r="C20" s="312" t="s">
        <v>486</v>
      </c>
      <c r="D20" s="312" t="s">
        <v>487</v>
      </c>
      <c r="E20" s="289" t="s">
        <v>483</v>
      </c>
      <c r="F20" s="386"/>
      <c r="G20" s="313" t="s">
        <v>125</v>
      </c>
      <c r="H20" s="282">
        <f>VLOOKUP(A20,Padló!A:G,7,0)</f>
        <v>8390</v>
      </c>
      <c r="I20" s="478" t="str">
        <f>IF(VLOOKUP(A20,Padló!A:H,8,0)=0,"",VLOOKUP(A20,Padló!A:H,8,0))</f>
        <v/>
      </c>
      <c r="J20" s="313" t="s">
        <v>488</v>
      </c>
      <c r="K20" s="283">
        <v>1022709</v>
      </c>
      <c r="L20" s="284">
        <v>1140618</v>
      </c>
      <c r="M20" s="284">
        <v>1140738</v>
      </c>
      <c r="N20" s="284">
        <v>1140875</v>
      </c>
      <c r="O20" s="284">
        <v>1140977</v>
      </c>
      <c r="P20" s="292">
        <v>1279992</v>
      </c>
      <c r="Q20" s="292">
        <v>1279936</v>
      </c>
      <c r="R20" s="292">
        <v>1279982</v>
      </c>
      <c r="S20" s="293">
        <v>736300</v>
      </c>
    </row>
    <row r="21" spans="1:19" x14ac:dyDescent="0.25">
      <c r="A21" s="310">
        <v>367952</v>
      </c>
      <c r="B21" s="311"/>
      <c r="C21" s="312" t="s">
        <v>489</v>
      </c>
      <c r="D21" s="312" t="s">
        <v>490</v>
      </c>
      <c r="E21" s="314" t="s">
        <v>491</v>
      </c>
      <c r="F21" s="386"/>
      <c r="G21" s="313"/>
      <c r="H21" s="282">
        <f>VLOOKUP(A21,Padló!A:G,7,0)</f>
        <v>6290</v>
      </c>
      <c r="I21" s="478" t="str">
        <f>IF(VLOOKUP(A21,Padló!A:H,8,0)=0,"",VLOOKUP(A21,Padló!A:H,8,0))</f>
        <v/>
      </c>
      <c r="J21" s="313" t="s">
        <v>338</v>
      </c>
      <c r="K21" s="283">
        <v>1022707</v>
      </c>
      <c r="L21" s="284">
        <v>1140792</v>
      </c>
      <c r="M21" s="284">
        <v>1140842</v>
      </c>
      <c r="N21" s="284">
        <v>1140899</v>
      </c>
      <c r="O21" s="284">
        <v>1140991</v>
      </c>
      <c r="P21" s="292">
        <v>1279962</v>
      </c>
      <c r="Q21" s="292">
        <v>1279889</v>
      </c>
      <c r="R21" s="292">
        <v>1279994</v>
      </c>
      <c r="S21" s="293">
        <v>736301</v>
      </c>
    </row>
    <row r="22" spans="1:19" x14ac:dyDescent="0.25">
      <c r="A22" s="310">
        <v>364661</v>
      </c>
      <c r="B22" s="311"/>
      <c r="C22" s="312" t="s">
        <v>489</v>
      </c>
      <c r="D22" s="312" t="s">
        <v>490</v>
      </c>
      <c r="E22" s="312" t="s">
        <v>493</v>
      </c>
      <c r="F22" s="386"/>
      <c r="G22" s="313"/>
      <c r="H22" s="282">
        <f>VLOOKUP(A22,Padló!A:G,7,0)</f>
        <v>7190</v>
      </c>
      <c r="I22" s="478" t="str">
        <f>IF(VLOOKUP(A22,Padló!A:H,8,0)=0,"",VLOOKUP(A22,Padló!A:H,8,0))</f>
        <v/>
      </c>
      <c r="J22" s="313" t="s">
        <v>492</v>
      </c>
      <c r="K22" s="283">
        <v>1022707</v>
      </c>
      <c r="L22" s="284">
        <v>1140792</v>
      </c>
      <c r="M22" s="284">
        <v>1140842</v>
      </c>
      <c r="N22" s="284">
        <v>1140899</v>
      </c>
      <c r="O22" s="284">
        <v>1140991</v>
      </c>
      <c r="P22" s="292">
        <v>1279962</v>
      </c>
      <c r="Q22" s="292">
        <v>1279889</v>
      </c>
      <c r="R22" s="292">
        <v>1279994</v>
      </c>
      <c r="S22" s="293">
        <v>736301</v>
      </c>
    </row>
    <row r="23" spans="1:19" x14ac:dyDescent="0.25">
      <c r="A23" s="310">
        <v>363879</v>
      </c>
      <c r="B23" s="311"/>
      <c r="C23" s="312" t="s">
        <v>494</v>
      </c>
      <c r="D23" s="312" t="s">
        <v>495</v>
      </c>
      <c r="E23" s="312" t="s">
        <v>496</v>
      </c>
      <c r="F23" s="386"/>
      <c r="G23" s="313" t="s">
        <v>67</v>
      </c>
      <c r="H23" s="282">
        <f>VLOOKUP(A23,Padló!A:G,7,0)</f>
        <v>9290</v>
      </c>
      <c r="I23" s="478" t="str">
        <f>IF(VLOOKUP(A23,Padló!A:H,8,0)=0,"",VLOOKUP(A23,Padló!A:H,8,0))</f>
        <v/>
      </c>
      <c r="J23" s="313" t="s">
        <v>497</v>
      </c>
      <c r="K23" s="283">
        <v>1022752</v>
      </c>
      <c r="L23" s="284">
        <v>1140787</v>
      </c>
      <c r="M23" s="284">
        <v>1140837</v>
      </c>
      <c r="N23" s="284">
        <v>1140894</v>
      </c>
      <c r="O23" s="284">
        <v>1140986</v>
      </c>
      <c r="P23" s="292"/>
      <c r="Q23" s="292"/>
      <c r="R23" s="292"/>
      <c r="S23" s="293" t="s">
        <v>660</v>
      </c>
    </row>
    <row r="24" spans="1:19" x14ac:dyDescent="0.25">
      <c r="A24" s="310">
        <v>366795</v>
      </c>
      <c r="B24" s="311"/>
      <c r="C24" s="312" t="s">
        <v>494</v>
      </c>
      <c r="D24" s="312" t="s">
        <v>495</v>
      </c>
      <c r="E24" s="314" t="s">
        <v>491</v>
      </c>
      <c r="F24" s="386"/>
      <c r="G24" s="313" t="s">
        <v>67</v>
      </c>
      <c r="H24" s="282">
        <f>VLOOKUP(A24,Padló!A:G,7,0)</f>
        <v>6990</v>
      </c>
      <c r="I24" s="478" t="str">
        <f>IF(VLOOKUP(A24,Padló!A:H,8,0)=0,"",VLOOKUP(A24,Padló!A:H,8,0))</f>
        <v/>
      </c>
      <c r="J24" s="313" t="s">
        <v>497</v>
      </c>
      <c r="K24" s="283">
        <v>1022752</v>
      </c>
      <c r="L24" s="284">
        <v>1140787</v>
      </c>
      <c r="M24" s="284">
        <v>1140837</v>
      </c>
      <c r="N24" s="284">
        <v>1140894</v>
      </c>
      <c r="O24" s="284">
        <v>1140986</v>
      </c>
      <c r="P24" s="292"/>
      <c r="Q24" s="292"/>
      <c r="R24" s="292"/>
      <c r="S24" s="293" t="s">
        <v>660</v>
      </c>
    </row>
    <row r="25" spans="1:19" x14ac:dyDescent="0.25">
      <c r="A25" s="287">
        <v>361820</v>
      </c>
      <c r="B25" s="315" t="s">
        <v>436</v>
      </c>
      <c r="C25" s="289" t="s">
        <v>14</v>
      </c>
      <c r="D25" s="289" t="s">
        <v>15</v>
      </c>
      <c r="E25" s="289" t="s">
        <v>498</v>
      </c>
      <c r="F25" s="386"/>
      <c r="G25" s="290"/>
      <c r="H25" s="282">
        <f>VLOOKUP(A25,Padló!A:G,7,0)</f>
        <v>5490</v>
      </c>
      <c r="I25" s="478" t="str">
        <f>IF(VLOOKUP(A25,Padló!A:H,8,0)=0,"",VLOOKUP(A25,Padló!A:H,8,0))</f>
        <v/>
      </c>
      <c r="J25" s="291" t="s">
        <v>326</v>
      </c>
      <c r="K25" s="283">
        <v>196219</v>
      </c>
      <c r="L25" s="284">
        <v>1140785</v>
      </c>
      <c r="M25" s="284">
        <v>1140835</v>
      </c>
      <c r="N25" s="284">
        <v>1140892</v>
      </c>
      <c r="O25" s="284">
        <v>1140984</v>
      </c>
      <c r="P25" s="292">
        <v>1131151</v>
      </c>
      <c r="Q25" s="292">
        <v>1131175</v>
      </c>
      <c r="R25" s="292">
        <v>1131329</v>
      </c>
      <c r="S25" s="293">
        <v>736300</v>
      </c>
    </row>
    <row r="26" spans="1:19" x14ac:dyDescent="0.25">
      <c r="A26" s="316">
        <v>365248</v>
      </c>
      <c r="B26" s="317" t="s">
        <v>403</v>
      </c>
      <c r="C26" s="318" t="s">
        <v>14</v>
      </c>
      <c r="D26" s="314" t="s">
        <v>15</v>
      </c>
      <c r="E26" s="314" t="s">
        <v>499</v>
      </c>
      <c r="F26" s="386" t="s">
        <v>266</v>
      </c>
      <c r="G26" s="314"/>
      <c r="H26" s="282">
        <f>VLOOKUP(A26,Padló!A:G,7,0)</f>
        <v>5890</v>
      </c>
      <c r="I26" s="478" t="str">
        <f>IF(VLOOKUP(A26,Padló!A:H,8,0)=0,"",VLOOKUP(A26,Padló!A:H,8,0))</f>
        <v/>
      </c>
      <c r="J26" s="319" t="s">
        <v>326</v>
      </c>
      <c r="K26" s="283">
        <v>196219</v>
      </c>
      <c r="L26" s="284">
        <v>1140785</v>
      </c>
      <c r="M26" s="284">
        <v>1140835</v>
      </c>
      <c r="N26" s="284">
        <v>1140892</v>
      </c>
      <c r="O26" s="284">
        <v>1140984</v>
      </c>
      <c r="P26" s="292">
        <v>1131151</v>
      </c>
      <c r="Q26" s="292">
        <v>1131175</v>
      </c>
      <c r="R26" s="292">
        <v>1131329</v>
      </c>
      <c r="S26" s="293">
        <v>736300</v>
      </c>
    </row>
    <row r="27" spans="1:19" x14ac:dyDescent="0.25">
      <c r="A27" s="287">
        <v>362933</v>
      </c>
      <c r="B27" s="320" t="s">
        <v>436</v>
      </c>
      <c r="C27" s="289" t="s">
        <v>14</v>
      </c>
      <c r="D27" s="289" t="s">
        <v>15</v>
      </c>
      <c r="E27" s="289" t="s">
        <v>500</v>
      </c>
      <c r="F27" s="386"/>
      <c r="G27" s="290" t="s">
        <v>67</v>
      </c>
      <c r="H27" s="282">
        <f>VLOOKUP(A27,Padló!A:G,7,0)</f>
        <v>9890</v>
      </c>
      <c r="I27" s="478" t="str">
        <f>IF(VLOOKUP(A27,Padló!A:H,8,0)=0,"",VLOOKUP(A27,Padló!A:H,8,0))</f>
        <v/>
      </c>
      <c r="J27" s="291" t="s">
        <v>326</v>
      </c>
      <c r="K27" s="283">
        <v>196219</v>
      </c>
      <c r="L27" s="284">
        <v>1140785</v>
      </c>
      <c r="M27" s="284">
        <v>1140835</v>
      </c>
      <c r="N27" s="284">
        <v>1140892</v>
      </c>
      <c r="O27" s="284">
        <v>1140984</v>
      </c>
      <c r="P27" s="292">
        <v>1131151</v>
      </c>
      <c r="Q27" s="292">
        <v>1131175</v>
      </c>
      <c r="R27" s="292">
        <v>1131329</v>
      </c>
      <c r="S27" s="293">
        <v>736300</v>
      </c>
    </row>
    <row r="28" spans="1:19" x14ac:dyDescent="0.25">
      <c r="A28" s="300">
        <v>363787</v>
      </c>
      <c r="B28" s="301" t="s">
        <v>454</v>
      </c>
      <c r="C28" s="302" t="s">
        <v>28</v>
      </c>
      <c r="D28" s="302" t="s">
        <v>94</v>
      </c>
      <c r="E28" s="302" t="s">
        <v>496</v>
      </c>
      <c r="F28" s="386"/>
      <c r="G28" s="303" t="s">
        <v>67</v>
      </c>
      <c r="H28" s="282">
        <f>VLOOKUP(A28,Padló!A:G,7,0)</f>
        <v>9290</v>
      </c>
      <c r="I28" s="478" t="str">
        <f>IF(VLOOKUP(A28,Padló!A:H,8,0)=0,"",VLOOKUP(A28,Padló!A:H,8,0))</f>
        <v/>
      </c>
      <c r="J28" s="291" t="s">
        <v>346</v>
      </c>
      <c r="K28" s="283">
        <v>1022777</v>
      </c>
      <c r="L28" s="284">
        <v>1140785</v>
      </c>
      <c r="M28" s="284">
        <v>1140835</v>
      </c>
      <c r="N28" s="284">
        <v>1140892</v>
      </c>
      <c r="O28" s="284">
        <v>1140984</v>
      </c>
      <c r="P28" s="292">
        <v>1279278</v>
      </c>
      <c r="Q28" s="292">
        <v>1279336</v>
      </c>
      <c r="R28" s="292">
        <v>1279258</v>
      </c>
      <c r="S28" s="293">
        <v>1432746</v>
      </c>
    </row>
    <row r="29" spans="1:19" x14ac:dyDescent="0.25">
      <c r="A29" s="316">
        <v>366825</v>
      </c>
      <c r="B29" s="321" t="s">
        <v>411</v>
      </c>
      <c r="C29" s="318" t="s">
        <v>28</v>
      </c>
      <c r="D29" s="314" t="s">
        <v>94</v>
      </c>
      <c r="E29" s="314" t="s">
        <v>491</v>
      </c>
      <c r="F29" s="386" t="s">
        <v>266</v>
      </c>
      <c r="G29" s="308" t="s">
        <v>67</v>
      </c>
      <c r="H29" s="282">
        <f>VLOOKUP(A29,Padló!A:G,7,0)</f>
        <v>6990</v>
      </c>
      <c r="I29" s="478" t="str">
        <f>IF(VLOOKUP(A29,Padló!A:H,8,0)=0,"",VLOOKUP(A29,Padló!A:H,8,0))</f>
        <v/>
      </c>
      <c r="J29" s="319" t="s">
        <v>346</v>
      </c>
      <c r="K29" s="283">
        <v>1022777</v>
      </c>
      <c r="L29" s="284">
        <v>1140785</v>
      </c>
      <c r="M29" s="284">
        <v>1140835</v>
      </c>
      <c r="N29" s="284">
        <v>1140892</v>
      </c>
      <c r="O29" s="284">
        <v>1140984</v>
      </c>
      <c r="P29" s="292">
        <v>1279278</v>
      </c>
      <c r="Q29" s="292">
        <v>1279336</v>
      </c>
      <c r="R29" s="292">
        <v>1279258</v>
      </c>
      <c r="S29" s="293">
        <v>1432746</v>
      </c>
    </row>
    <row r="30" spans="1:19" x14ac:dyDescent="0.25">
      <c r="A30" s="316">
        <v>366856</v>
      </c>
      <c r="B30" s="321"/>
      <c r="C30" s="318" t="s">
        <v>81</v>
      </c>
      <c r="D30" s="314" t="s">
        <v>95</v>
      </c>
      <c r="E30" s="314" t="s">
        <v>491</v>
      </c>
      <c r="F30" s="386" t="s">
        <v>266</v>
      </c>
      <c r="G30" s="308" t="s">
        <v>67</v>
      </c>
      <c r="H30" s="282">
        <f>VLOOKUP(A30,Padló!A:G,7,0)</f>
        <v>6990</v>
      </c>
      <c r="I30" s="478" t="str">
        <f>IF(VLOOKUP(A30,Padló!A:H,8,0)=0,"",VLOOKUP(A30,Padló!A:H,8,0))</f>
        <v/>
      </c>
      <c r="J30" s="319" t="s">
        <v>347</v>
      </c>
      <c r="K30" s="283">
        <v>1022774</v>
      </c>
      <c r="L30" s="284">
        <v>1140788</v>
      </c>
      <c r="M30" s="284">
        <v>1140838</v>
      </c>
      <c r="N30" s="284">
        <v>1140895</v>
      </c>
      <c r="O30" s="284">
        <v>1140987</v>
      </c>
      <c r="P30" s="292">
        <v>1279269</v>
      </c>
      <c r="Q30" s="292">
        <v>1279335</v>
      </c>
      <c r="R30" s="292">
        <v>1279274</v>
      </c>
      <c r="S30" s="293" t="s">
        <v>660</v>
      </c>
    </row>
    <row r="31" spans="1:19" x14ac:dyDescent="0.25">
      <c r="A31" s="310">
        <v>362155</v>
      </c>
      <c r="B31" s="311"/>
      <c r="C31" s="312" t="s">
        <v>501</v>
      </c>
      <c r="D31" s="312" t="s">
        <v>502</v>
      </c>
      <c r="E31" s="289" t="s">
        <v>483</v>
      </c>
      <c r="F31" s="386"/>
      <c r="G31" s="313" t="s">
        <v>125</v>
      </c>
      <c r="H31" s="282">
        <f>VLOOKUP(A31,Padló!A:G,7,0)</f>
        <v>8390</v>
      </c>
      <c r="I31" s="478" t="str">
        <f>IF(VLOOKUP(A31,Padló!A:H,8,0)=0,"",VLOOKUP(A31,Padló!A:H,8,0))</f>
        <v/>
      </c>
      <c r="J31" s="313" t="s">
        <v>503</v>
      </c>
      <c r="K31" s="283">
        <v>269497</v>
      </c>
      <c r="L31" s="284">
        <v>1140784</v>
      </c>
      <c r="M31" s="284">
        <v>1140834</v>
      </c>
      <c r="N31" s="284">
        <v>1140891</v>
      </c>
      <c r="O31" s="284">
        <v>1140983</v>
      </c>
      <c r="P31" s="292">
        <v>1279322</v>
      </c>
      <c r="Q31" s="292">
        <v>1279333</v>
      </c>
      <c r="R31" s="292">
        <v>1279227</v>
      </c>
      <c r="S31" s="293">
        <v>736301</v>
      </c>
    </row>
    <row r="32" spans="1:19" x14ac:dyDescent="0.25">
      <c r="A32" s="300">
        <v>368195</v>
      </c>
      <c r="B32" s="322" t="s">
        <v>407</v>
      </c>
      <c r="C32" s="323" t="s">
        <v>23</v>
      </c>
      <c r="D32" s="323" t="s">
        <v>141</v>
      </c>
      <c r="E32" s="314" t="s">
        <v>491</v>
      </c>
      <c r="F32" s="386" t="s">
        <v>266</v>
      </c>
      <c r="G32" s="303"/>
      <c r="H32" s="282">
        <f>VLOOKUP(A32,Padló!A:G,7,0)</f>
        <v>6290</v>
      </c>
      <c r="I32" s="478" t="str">
        <f>IF(VLOOKUP(A32,Padló!A:H,8,0)=0,"",VLOOKUP(A32,Padló!A:H,8,0))</f>
        <v/>
      </c>
      <c r="J32" s="324" t="s">
        <v>339</v>
      </c>
      <c r="K32" s="283">
        <v>1022763</v>
      </c>
      <c r="L32" s="284">
        <v>1140785</v>
      </c>
      <c r="M32" s="284">
        <v>1140835</v>
      </c>
      <c r="N32" s="284">
        <v>1140892</v>
      </c>
      <c r="O32" s="284">
        <v>1140984</v>
      </c>
      <c r="P32" s="292">
        <v>1131153</v>
      </c>
      <c r="Q32" s="292">
        <v>1131177</v>
      </c>
      <c r="R32" s="292">
        <v>1131331</v>
      </c>
      <c r="S32" s="293">
        <v>736301</v>
      </c>
    </row>
    <row r="33" spans="1:19" x14ac:dyDescent="0.25">
      <c r="A33" s="316">
        <v>364319</v>
      </c>
      <c r="B33" s="315" t="s">
        <v>452</v>
      </c>
      <c r="C33" s="318" t="s">
        <v>23</v>
      </c>
      <c r="D33" s="314" t="s">
        <v>141</v>
      </c>
      <c r="E33" s="314" t="s">
        <v>493</v>
      </c>
      <c r="F33" s="386"/>
      <c r="G33" s="308" t="s">
        <v>67</v>
      </c>
      <c r="H33" s="282">
        <f>VLOOKUP(A33,Padló!A:G,7,0)</f>
        <v>8190</v>
      </c>
      <c r="I33" s="478" t="str">
        <f>IF(VLOOKUP(A33,Padló!A:H,8,0)=0,"",VLOOKUP(A33,Padló!A:H,8,0))</f>
        <v/>
      </c>
      <c r="J33" s="319" t="s">
        <v>339</v>
      </c>
      <c r="K33" s="283">
        <v>1022763</v>
      </c>
      <c r="L33" s="284">
        <v>1140785</v>
      </c>
      <c r="M33" s="284">
        <v>1140835</v>
      </c>
      <c r="N33" s="284">
        <v>1140892</v>
      </c>
      <c r="O33" s="284">
        <v>1140984</v>
      </c>
      <c r="P33" s="292">
        <v>1131153</v>
      </c>
      <c r="Q33" s="292">
        <v>1131177</v>
      </c>
      <c r="R33" s="292">
        <v>1131331</v>
      </c>
      <c r="S33" s="293">
        <v>736301</v>
      </c>
    </row>
    <row r="34" spans="1:19" x14ac:dyDescent="0.25">
      <c r="A34" s="316">
        <v>364968</v>
      </c>
      <c r="B34" s="325" t="s">
        <v>443</v>
      </c>
      <c r="C34" s="318" t="s">
        <v>24</v>
      </c>
      <c r="D34" s="314" t="s">
        <v>268</v>
      </c>
      <c r="E34" s="314" t="s">
        <v>499</v>
      </c>
      <c r="F34" s="386"/>
      <c r="G34" s="314"/>
      <c r="H34" s="282">
        <f>VLOOKUP(A34,Padló!A:G,7,0)</f>
        <v>5890</v>
      </c>
      <c r="I34" s="478" t="str">
        <f>IF(VLOOKUP(A34,Padló!A:H,8,0)=0,"",VLOOKUP(A34,Padló!A:H,8,0))</f>
        <v/>
      </c>
      <c r="J34" s="319" t="s">
        <v>357</v>
      </c>
      <c r="K34" s="283">
        <v>219369</v>
      </c>
      <c r="L34" s="284">
        <v>1140795</v>
      </c>
      <c r="M34" s="284">
        <v>1140845</v>
      </c>
      <c r="N34" s="284">
        <v>1140902</v>
      </c>
      <c r="O34" s="284">
        <v>1140994</v>
      </c>
      <c r="P34" s="292">
        <v>1131144</v>
      </c>
      <c r="Q34" s="292">
        <v>1131168</v>
      </c>
      <c r="R34" s="292">
        <v>1131322</v>
      </c>
      <c r="S34" s="293">
        <v>736301</v>
      </c>
    </row>
    <row r="35" spans="1:19" x14ac:dyDescent="0.25">
      <c r="A35" s="316">
        <v>368072</v>
      </c>
      <c r="B35" s="321" t="s">
        <v>408</v>
      </c>
      <c r="C35" s="318" t="s">
        <v>24</v>
      </c>
      <c r="D35" s="314" t="s">
        <v>268</v>
      </c>
      <c r="E35" s="314" t="s">
        <v>491</v>
      </c>
      <c r="F35" s="386" t="s">
        <v>266</v>
      </c>
      <c r="G35" s="308"/>
      <c r="H35" s="282">
        <f>VLOOKUP(A35,Padló!A:G,7,0)</f>
        <v>6290</v>
      </c>
      <c r="I35" s="478">
        <f>IF(VLOOKUP(A35,Padló!A:H,8,0)=0,"",VLOOKUP(A35,Padló!A:H,8,0))</f>
        <v>4990</v>
      </c>
      <c r="J35" s="324" t="s">
        <v>357</v>
      </c>
      <c r="K35" s="283">
        <v>219369</v>
      </c>
      <c r="L35" s="284">
        <v>1140795</v>
      </c>
      <c r="M35" s="284">
        <v>1140845</v>
      </c>
      <c r="N35" s="284">
        <v>1140902</v>
      </c>
      <c r="O35" s="284">
        <v>1140994</v>
      </c>
      <c r="P35" s="292">
        <v>1131144</v>
      </c>
      <c r="Q35" s="292">
        <v>1131168</v>
      </c>
      <c r="R35" s="292">
        <v>1131322</v>
      </c>
      <c r="S35" s="293">
        <v>736301</v>
      </c>
    </row>
    <row r="36" spans="1:19" x14ac:dyDescent="0.25">
      <c r="A36" s="316">
        <v>367471</v>
      </c>
      <c r="B36" s="315" t="s">
        <v>443</v>
      </c>
      <c r="C36" s="318" t="s">
        <v>24</v>
      </c>
      <c r="D36" s="314" t="s">
        <v>268</v>
      </c>
      <c r="E36" s="314" t="s">
        <v>491</v>
      </c>
      <c r="F36" s="386"/>
      <c r="G36" s="308" t="s">
        <v>67</v>
      </c>
      <c r="H36" s="282">
        <f>VLOOKUP(A36,Padló!A:G,7,0)</f>
        <v>6990</v>
      </c>
      <c r="I36" s="478" t="str">
        <f>IF(VLOOKUP(A36,Padló!A:H,8,0)=0,"",VLOOKUP(A36,Padló!A:H,8,0))</f>
        <v/>
      </c>
      <c r="J36" s="319" t="s">
        <v>357</v>
      </c>
      <c r="K36" s="283">
        <v>219369</v>
      </c>
      <c r="L36" s="284">
        <v>1140795</v>
      </c>
      <c r="M36" s="284">
        <v>1140845</v>
      </c>
      <c r="N36" s="284">
        <v>1140902</v>
      </c>
      <c r="O36" s="284">
        <v>1140994</v>
      </c>
      <c r="P36" s="292">
        <v>1131144</v>
      </c>
      <c r="Q36" s="292">
        <v>1131168</v>
      </c>
      <c r="R36" s="292">
        <v>1131322</v>
      </c>
      <c r="S36" s="293">
        <v>736301</v>
      </c>
    </row>
    <row r="37" spans="1:19" x14ac:dyDescent="0.25">
      <c r="A37" s="316">
        <v>364289</v>
      </c>
      <c r="B37" s="315" t="s">
        <v>443</v>
      </c>
      <c r="C37" s="318" t="s">
        <v>24</v>
      </c>
      <c r="D37" s="314" t="s">
        <v>268</v>
      </c>
      <c r="E37" s="314" t="s">
        <v>493</v>
      </c>
      <c r="F37" s="386"/>
      <c r="G37" s="308" t="s">
        <v>67</v>
      </c>
      <c r="H37" s="282">
        <f>VLOOKUP(A37,Padló!A:G,7,0)</f>
        <v>8190</v>
      </c>
      <c r="I37" s="478" t="str">
        <f>IF(VLOOKUP(A37,Padló!A:H,8,0)=0,"",VLOOKUP(A37,Padló!A:H,8,0))</f>
        <v/>
      </c>
      <c r="J37" s="319" t="s">
        <v>357</v>
      </c>
      <c r="K37" s="283">
        <v>219369</v>
      </c>
      <c r="L37" s="284">
        <v>1140795</v>
      </c>
      <c r="M37" s="284">
        <v>1140845</v>
      </c>
      <c r="N37" s="284">
        <v>1140902</v>
      </c>
      <c r="O37" s="284">
        <v>1140994</v>
      </c>
      <c r="P37" s="292">
        <v>1131144</v>
      </c>
      <c r="Q37" s="292">
        <v>1131168</v>
      </c>
      <c r="R37" s="292">
        <v>1131322</v>
      </c>
      <c r="S37" s="293">
        <v>736301</v>
      </c>
    </row>
    <row r="38" spans="1:19" x14ac:dyDescent="0.25">
      <c r="A38" s="300">
        <v>363848</v>
      </c>
      <c r="B38" s="301" t="s">
        <v>437</v>
      </c>
      <c r="C38" s="302" t="s">
        <v>16</v>
      </c>
      <c r="D38" s="302" t="s">
        <v>72</v>
      </c>
      <c r="E38" s="302" t="s">
        <v>496</v>
      </c>
      <c r="F38" s="386"/>
      <c r="G38" s="303" t="s">
        <v>67</v>
      </c>
      <c r="H38" s="282">
        <f>VLOOKUP(A38,Padló!A:G,7,0)</f>
        <v>9290</v>
      </c>
      <c r="I38" s="478" t="str">
        <f>IF(VLOOKUP(A38,Padló!A:H,8,0)=0,"",VLOOKUP(A38,Padló!A:H,8,0))</f>
        <v/>
      </c>
      <c r="J38" s="291" t="s">
        <v>325</v>
      </c>
      <c r="K38" s="283">
        <v>1022765</v>
      </c>
      <c r="L38" s="284">
        <v>1140783</v>
      </c>
      <c r="M38" s="284">
        <v>1140833</v>
      </c>
      <c r="N38" s="284">
        <v>1140890</v>
      </c>
      <c r="O38" s="284">
        <v>1140982</v>
      </c>
      <c r="P38" s="292">
        <v>1131152</v>
      </c>
      <c r="Q38" s="292">
        <v>1131176</v>
      </c>
      <c r="R38" s="292">
        <v>1131330</v>
      </c>
      <c r="S38" s="293">
        <v>736301</v>
      </c>
    </row>
    <row r="39" spans="1:19" x14ac:dyDescent="0.25">
      <c r="A39" s="287">
        <v>361714</v>
      </c>
      <c r="B39" s="315" t="s">
        <v>437</v>
      </c>
      <c r="C39" s="289" t="s">
        <v>16</v>
      </c>
      <c r="D39" s="289" t="s">
        <v>72</v>
      </c>
      <c r="E39" s="289" t="s">
        <v>498</v>
      </c>
      <c r="F39" s="386" t="s">
        <v>266</v>
      </c>
      <c r="G39" s="290"/>
      <c r="H39" s="282">
        <f>VLOOKUP(A39,Padló!A:G,7,0)</f>
        <v>5490</v>
      </c>
      <c r="I39" s="478" t="str">
        <f>IF(VLOOKUP(A39,Padló!A:H,8,0)=0,"",VLOOKUP(A39,Padló!A:H,8,0))</f>
        <v/>
      </c>
      <c r="J39" s="291" t="s">
        <v>325</v>
      </c>
      <c r="K39" s="283">
        <v>1022765</v>
      </c>
      <c r="L39" s="284">
        <v>1140783</v>
      </c>
      <c r="M39" s="284">
        <v>1140833</v>
      </c>
      <c r="N39" s="284">
        <v>1140890</v>
      </c>
      <c r="O39" s="284">
        <v>1140982</v>
      </c>
      <c r="P39" s="292">
        <v>1131152</v>
      </c>
      <c r="Q39" s="292">
        <v>1131176</v>
      </c>
      <c r="R39" s="292">
        <v>1131330</v>
      </c>
      <c r="S39" s="293">
        <v>736301</v>
      </c>
    </row>
    <row r="40" spans="1:19" x14ac:dyDescent="0.25">
      <c r="A40" s="287">
        <v>361684</v>
      </c>
      <c r="B40" s="315" t="s">
        <v>437</v>
      </c>
      <c r="C40" s="289" t="s">
        <v>16</v>
      </c>
      <c r="D40" s="289" t="s">
        <v>72</v>
      </c>
      <c r="E40" s="289" t="s">
        <v>498</v>
      </c>
      <c r="F40" s="386"/>
      <c r="G40" s="290" t="s">
        <v>67</v>
      </c>
      <c r="H40" s="282">
        <f>VLOOKUP(A40,Padló!A:G,7,0)</f>
        <v>5990</v>
      </c>
      <c r="I40" s="478" t="str">
        <f>IF(VLOOKUP(A40,Padló!A:H,8,0)=0,"",VLOOKUP(A40,Padló!A:H,8,0))</f>
        <v/>
      </c>
      <c r="J40" s="291" t="s">
        <v>325</v>
      </c>
      <c r="K40" s="283">
        <v>1022765</v>
      </c>
      <c r="L40" s="284">
        <v>1140783</v>
      </c>
      <c r="M40" s="284">
        <v>1140833</v>
      </c>
      <c r="N40" s="284">
        <v>1140890</v>
      </c>
      <c r="O40" s="284">
        <v>1140982</v>
      </c>
      <c r="P40" s="292">
        <v>1131152</v>
      </c>
      <c r="Q40" s="292">
        <v>1131176</v>
      </c>
      <c r="R40" s="292">
        <v>1131330</v>
      </c>
      <c r="S40" s="293">
        <v>736301</v>
      </c>
    </row>
    <row r="41" spans="1:19" x14ac:dyDescent="0.25">
      <c r="A41" s="316">
        <v>364692</v>
      </c>
      <c r="B41" s="325" t="s">
        <v>437</v>
      </c>
      <c r="C41" s="318" t="s">
        <v>16</v>
      </c>
      <c r="D41" s="314" t="s">
        <v>72</v>
      </c>
      <c r="E41" s="314" t="s">
        <v>504</v>
      </c>
      <c r="F41" s="386"/>
      <c r="G41" s="314"/>
      <c r="H41" s="282">
        <f>VLOOKUP(A41,Padló!A:G,7,0)</f>
        <v>5990</v>
      </c>
      <c r="I41" s="478" t="str">
        <f>IF(VLOOKUP(A41,Padló!A:H,8,0)=0,"",VLOOKUP(A41,Padló!A:H,8,0))</f>
        <v/>
      </c>
      <c r="J41" s="319" t="s">
        <v>325</v>
      </c>
      <c r="K41" s="283">
        <v>1022765</v>
      </c>
      <c r="L41" s="284">
        <v>1140783</v>
      </c>
      <c r="M41" s="284">
        <v>1140833</v>
      </c>
      <c r="N41" s="284">
        <v>1140890</v>
      </c>
      <c r="O41" s="284">
        <v>1140982</v>
      </c>
      <c r="P41" s="292">
        <v>1131152</v>
      </c>
      <c r="Q41" s="292">
        <v>1131176</v>
      </c>
      <c r="R41" s="292">
        <v>1131330</v>
      </c>
      <c r="S41" s="293">
        <v>736301</v>
      </c>
    </row>
    <row r="42" spans="1:19" x14ac:dyDescent="0.25">
      <c r="A42" s="316">
        <v>364722</v>
      </c>
      <c r="B42" s="325" t="s">
        <v>437</v>
      </c>
      <c r="C42" s="318" t="s">
        <v>16</v>
      </c>
      <c r="D42" s="314" t="s">
        <v>72</v>
      </c>
      <c r="E42" s="314" t="s">
        <v>499</v>
      </c>
      <c r="F42" s="386"/>
      <c r="G42" s="314"/>
      <c r="H42" s="282">
        <f>VLOOKUP(A42,Padló!A:G,7,0)</f>
        <v>5890</v>
      </c>
      <c r="I42" s="478" t="str">
        <f>IF(VLOOKUP(A42,Padló!A:H,8,0)=0,"",VLOOKUP(A42,Padló!A:H,8,0))</f>
        <v/>
      </c>
      <c r="J42" s="319" t="s">
        <v>325</v>
      </c>
      <c r="K42" s="283">
        <v>1022765</v>
      </c>
      <c r="L42" s="284">
        <v>1140783</v>
      </c>
      <c r="M42" s="284">
        <v>1140833</v>
      </c>
      <c r="N42" s="284">
        <v>1140890</v>
      </c>
      <c r="O42" s="284">
        <v>1140982</v>
      </c>
      <c r="P42" s="292">
        <v>1131152</v>
      </c>
      <c r="Q42" s="292">
        <v>1131176</v>
      </c>
      <c r="R42" s="292">
        <v>1131330</v>
      </c>
      <c r="S42" s="293">
        <v>736301</v>
      </c>
    </row>
    <row r="43" spans="1:19" x14ac:dyDescent="0.25">
      <c r="A43" s="316">
        <v>366610</v>
      </c>
      <c r="B43" s="315" t="s">
        <v>437</v>
      </c>
      <c r="C43" s="318" t="s">
        <v>16</v>
      </c>
      <c r="D43" s="314" t="s">
        <v>72</v>
      </c>
      <c r="E43" s="314" t="s">
        <v>491</v>
      </c>
      <c r="F43" s="386" t="s">
        <v>266</v>
      </c>
      <c r="G43" s="308" t="s">
        <v>67</v>
      </c>
      <c r="H43" s="282">
        <f>VLOOKUP(A43,Padló!A:G,7,0)</f>
        <v>6990</v>
      </c>
      <c r="I43" s="478" t="str">
        <f>IF(VLOOKUP(A43,Padló!A:H,8,0)=0,"",VLOOKUP(A43,Padló!A:H,8,0))</f>
        <v/>
      </c>
      <c r="J43" s="319" t="s">
        <v>325</v>
      </c>
      <c r="K43" s="283">
        <v>1022765</v>
      </c>
      <c r="L43" s="284">
        <v>1140783</v>
      </c>
      <c r="M43" s="284">
        <v>1140833</v>
      </c>
      <c r="N43" s="284">
        <v>1140890</v>
      </c>
      <c r="O43" s="284">
        <v>1140982</v>
      </c>
      <c r="P43" s="292">
        <v>1131152</v>
      </c>
      <c r="Q43" s="292">
        <v>1131176</v>
      </c>
      <c r="R43" s="292">
        <v>1131330</v>
      </c>
      <c r="S43" s="293">
        <v>736301</v>
      </c>
    </row>
    <row r="44" spans="1:19" x14ac:dyDescent="0.25">
      <c r="A44" s="316">
        <v>364258</v>
      </c>
      <c r="B44" s="315" t="s">
        <v>437</v>
      </c>
      <c r="C44" s="318" t="s">
        <v>16</v>
      </c>
      <c r="D44" s="314" t="s">
        <v>72</v>
      </c>
      <c r="E44" s="314" t="s">
        <v>493</v>
      </c>
      <c r="F44" s="386"/>
      <c r="G44" s="308" t="s">
        <v>67</v>
      </c>
      <c r="H44" s="282">
        <f>VLOOKUP(A44,Padló!A:G,7,0)</f>
        <v>8190</v>
      </c>
      <c r="I44" s="478" t="str">
        <f>IF(VLOOKUP(A44,Padló!A:H,8,0)=0,"",VLOOKUP(A44,Padló!A:H,8,0))</f>
        <v/>
      </c>
      <c r="J44" s="319" t="s">
        <v>325</v>
      </c>
      <c r="K44" s="283">
        <v>1022765</v>
      </c>
      <c r="L44" s="284">
        <v>1140783</v>
      </c>
      <c r="M44" s="284">
        <v>1140833</v>
      </c>
      <c r="N44" s="284">
        <v>1140890</v>
      </c>
      <c r="O44" s="284">
        <v>1140982</v>
      </c>
      <c r="P44" s="292">
        <v>1131152</v>
      </c>
      <c r="Q44" s="292">
        <v>1131176</v>
      </c>
      <c r="R44" s="292">
        <v>1131330</v>
      </c>
      <c r="S44" s="293">
        <v>736301</v>
      </c>
    </row>
    <row r="45" spans="1:19" x14ac:dyDescent="0.25">
      <c r="A45" s="287">
        <v>361790</v>
      </c>
      <c r="B45" s="288"/>
      <c r="C45" s="289" t="s">
        <v>75</v>
      </c>
      <c r="D45" s="289" t="s">
        <v>76</v>
      </c>
      <c r="E45" s="289" t="s">
        <v>498</v>
      </c>
      <c r="F45" s="386"/>
      <c r="G45" s="290"/>
      <c r="H45" s="282">
        <f>VLOOKUP(A45,Padló!A:G,7,0)</f>
        <v>5490</v>
      </c>
      <c r="I45" s="478" t="str">
        <f>IF(VLOOKUP(A45,Padló!A:H,8,0)=0,"",VLOOKUP(A45,Padló!A:H,8,0))</f>
        <v/>
      </c>
      <c r="J45" s="291" t="s">
        <v>341</v>
      </c>
      <c r="K45" s="283">
        <v>219348</v>
      </c>
      <c r="L45" s="284">
        <v>1140789</v>
      </c>
      <c r="M45" s="284">
        <v>1140839</v>
      </c>
      <c r="N45" s="284">
        <v>1140896</v>
      </c>
      <c r="O45" s="284">
        <v>1140988</v>
      </c>
      <c r="P45" s="292">
        <v>1131155</v>
      </c>
      <c r="Q45" s="292">
        <v>1131179</v>
      </c>
      <c r="R45" s="292">
        <v>1131333</v>
      </c>
      <c r="S45" s="293">
        <v>736300</v>
      </c>
    </row>
    <row r="46" spans="1:19" x14ac:dyDescent="0.25">
      <c r="A46" s="316">
        <v>364906</v>
      </c>
      <c r="B46" s="317"/>
      <c r="C46" s="318" t="s">
        <v>75</v>
      </c>
      <c r="D46" s="314" t="s">
        <v>76</v>
      </c>
      <c r="E46" s="314" t="s">
        <v>504</v>
      </c>
      <c r="F46" s="386" t="s">
        <v>266</v>
      </c>
      <c r="G46" s="314"/>
      <c r="H46" s="282">
        <f>VLOOKUP(A46,Padló!A:G,7,0)</f>
        <v>5990</v>
      </c>
      <c r="I46" s="478" t="str">
        <f>IF(VLOOKUP(A46,Padló!A:H,8,0)=0,"",VLOOKUP(A46,Padló!A:H,8,0))</f>
        <v/>
      </c>
      <c r="J46" s="319" t="s">
        <v>341</v>
      </c>
      <c r="K46" s="283">
        <v>219348</v>
      </c>
      <c r="L46" s="284">
        <v>1140789</v>
      </c>
      <c r="M46" s="284">
        <v>1140839</v>
      </c>
      <c r="N46" s="284">
        <v>1140896</v>
      </c>
      <c r="O46" s="284">
        <v>1140988</v>
      </c>
      <c r="P46" s="292">
        <v>1131155</v>
      </c>
      <c r="Q46" s="292">
        <v>1131179</v>
      </c>
      <c r="R46" s="292">
        <v>1131333</v>
      </c>
      <c r="S46" s="293">
        <v>736300</v>
      </c>
    </row>
    <row r="47" spans="1:19" x14ac:dyDescent="0.25">
      <c r="A47" s="310">
        <v>368133</v>
      </c>
      <c r="B47" s="311"/>
      <c r="C47" s="312" t="s">
        <v>505</v>
      </c>
      <c r="D47" s="312" t="s">
        <v>506</v>
      </c>
      <c r="E47" s="314" t="s">
        <v>491</v>
      </c>
      <c r="F47" s="386"/>
      <c r="G47" s="313"/>
      <c r="H47" s="282">
        <f>VLOOKUP(A47,Padló!A:G,7,0)</f>
        <v>6290</v>
      </c>
      <c r="I47" s="478" t="str">
        <f>IF(VLOOKUP(A47,Padló!A:H,8,0)=0,"",VLOOKUP(A47,Padló!A:H,8,0))</f>
        <v/>
      </c>
      <c r="J47" s="313" t="s">
        <v>507</v>
      </c>
      <c r="K47" s="283">
        <v>1022766</v>
      </c>
      <c r="L47" s="284">
        <v>1140785</v>
      </c>
      <c r="M47" s="284">
        <v>1140835</v>
      </c>
      <c r="N47" s="284">
        <v>1140892</v>
      </c>
      <c r="O47" s="284">
        <v>1140984</v>
      </c>
      <c r="P47" s="292">
        <v>1131154</v>
      </c>
      <c r="Q47" s="292">
        <v>1131178</v>
      </c>
      <c r="R47" s="292">
        <v>1131332</v>
      </c>
      <c r="S47" s="293">
        <v>736301</v>
      </c>
    </row>
    <row r="48" spans="1:19" x14ac:dyDescent="0.25">
      <c r="A48" s="316">
        <v>367983</v>
      </c>
      <c r="B48" s="321" t="s">
        <v>409</v>
      </c>
      <c r="C48" s="318" t="s">
        <v>25</v>
      </c>
      <c r="D48" s="314" t="s">
        <v>26</v>
      </c>
      <c r="E48" s="314" t="s">
        <v>491</v>
      </c>
      <c r="F48" s="386" t="s">
        <v>266</v>
      </c>
      <c r="G48" s="308"/>
      <c r="H48" s="282">
        <f>VLOOKUP(A48,Padló!A:G,7,0)</f>
        <v>6290</v>
      </c>
      <c r="I48" s="478" t="str">
        <f>IF(VLOOKUP(A48,Padló!A:H,8,0)=0,"",VLOOKUP(A48,Padló!A:H,8,0))</f>
        <v/>
      </c>
      <c r="J48" s="324" t="s">
        <v>356</v>
      </c>
      <c r="K48" s="283">
        <v>1022767</v>
      </c>
      <c r="L48" s="284">
        <v>1140784</v>
      </c>
      <c r="M48" s="284">
        <v>1140834</v>
      </c>
      <c r="N48" s="284">
        <v>1140891</v>
      </c>
      <c r="O48" s="284">
        <v>1140983</v>
      </c>
      <c r="P48" s="292">
        <v>1131154</v>
      </c>
      <c r="Q48" s="292">
        <v>1131178</v>
      </c>
      <c r="R48" s="292">
        <v>1131332</v>
      </c>
      <c r="S48" s="293">
        <v>736301</v>
      </c>
    </row>
    <row r="49" spans="1:19" x14ac:dyDescent="0.25">
      <c r="A49" s="316">
        <v>364227</v>
      </c>
      <c r="B49" s="315" t="s">
        <v>451</v>
      </c>
      <c r="C49" s="318" t="s">
        <v>25</v>
      </c>
      <c r="D49" s="314" t="s">
        <v>26</v>
      </c>
      <c r="E49" s="314" t="s">
        <v>493</v>
      </c>
      <c r="F49" s="386"/>
      <c r="G49" s="308" t="s">
        <v>67</v>
      </c>
      <c r="H49" s="282">
        <f>VLOOKUP(A49,Padló!A:G,7,0)</f>
        <v>8190</v>
      </c>
      <c r="I49" s="478" t="str">
        <f>IF(VLOOKUP(A49,Padló!A:H,8,0)=0,"",VLOOKUP(A49,Padló!A:H,8,0))</f>
        <v/>
      </c>
      <c r="J49" s="319" t="s">
        <v>356</v>
      </c>
      <c r="K49" s="283">
        <v>1022767</v>
      </c>
      <c r="L49" s="284">
        <v>1140784</v>
      </c>
      <c r="M49" s="284">
        <v>1140834</v>
      </c>
      <c r="N49" s="284">
        <v>1140891</v>
      </c>
      <c r="O49" s="284">
        <v>1140983</v>
      </c>
      <c r="P49" s="292">
        <v>1131154</v>
      </c>
      <c r="Q49" s="292">
        <v>1131178</v>
      </c>
      <c r="R49" s="292">
        <v>1131332</v>
      </c>
      <c r="S49" s="293">
        <v>736301</v>
      </c>
    </row>
    <row r="50" spans="1:19" x14ac:dyDescent="0.25">
      <c r="A50" s="326">
        <v>372499</v>
      </c>
      <c r="B50" s="327"/>
      <c r="C50" s="328" t="s">
        <v>508</v>
      </c>
      <c r="D50" s="328" t="s">
        <v>509</v>
      </c>
      <c r="E50" s="307" t="s">
        <v>485</v>
      </c>
      <c r="F50" s="386"/>
      <c r="G50" s="313" t="s">
        <v>67</v>
      </c>
      <c r="H50" s="282">
        <f>VLOOKUP(A50,Padló!A:G,7,0)</f>
        <v>9490</v>
      </c>
      <c r="I50" s="478" t="str">
        <f>IF(VLOOKUP(A50,Padló!A:H,8,0)=0,"",VLOOKUP(A50,Padló!A:H,8,0))</f>
        <v/>
      </c>
      <c r="J50" s="313" t="s">
        <v>510</v>
      </c>
      <c r="K50" s="283">
        <v>1254913</v>
      </c>
      <c r="L50" s="284">
        <v>1502699</v>
      </c>
      <c r="M50" s="284">
        <v>1502812</v>
      </c>
      <c r="N50" s="284">
        <v>1502787</v>
      </c>
      <c r="O50" s="284">
        <v>1502759</v>
      </c>
      <c r="P50" s="292">
        <v>1279323</v>
      </c>
      <c r="Q50" s="292">
        <v>1279370</v>
      </c>
      <c r="R50" s="292">
        <v>1279283</v>
      </c>
      <c r="S50" s="293">
        <v>736300</v>
      </c>
    </row>
    <row r="51" spans="1:19" x14ac:dyDescent="0.25">
      <c r="A51" s="310">
        <v>362759</v>
      </c>
      <c r="B51" s="311"/>
      <c r="C51" s="312" t="s">
        <v>511</v>
      </c>
      <c r="D51" s="312" t="s">
        <v>512</v>
      </c>
      <c r="E51" s="289" t="s">
        <v>500</v>
      </c>
      <c r="F51" s="386"/>
      <c r="G51" s="313" t="s">
        <v>67</v>
      </c>
      <c r="H51" s="282">
        <f>VLOOKUP(A51,Padló!A:G,7,0)</f>
        <v>9890</v>
      </c>
      <c r="I51" s="478" t="str">
        <f>IF(VLOOKUP(A51,Padló!A:H,8,0)=0,"",VLOOKUP(A51,Padló!A:H,8,0))</f>
        <v/>
      </c>
      <c r="J51" s="313" t="s">
        <v>353</v>
      </c>
      <c r="K51" s="283">
        <v>1254936</v>
      </c>
      <c r="L51" s="284">
        <v>1140793</v>
      </c>
      <c r="M51" s="284">
        <v>1140843</v>
      </c>
      <c r="N51" s="284">
        <v>1140900</v>
      </c>
      <c r="O51" s="284">
        <v>1140992</v>
      </c>
      <c r="P51" s="292">
        <v>1279289</v>
      </c>
      <c r="Q51" s="292">
        <v>1279380</v>
      </c>
      <c r="R51" s="292">
        <v>1279290</v>
      </c>
      <c r="S51" s="293">
        <v>736301</v>
      </c>
    </row>
    <row r="52" spans="1:19" x14ac:dyDescent="0.25">
      <c r="A52" s="287">
        <v>362780</v>
      </c>
      <c r="B52" s="299" t="s">
        <v>427</v>
      </c>
      <c r="C52" s="289" t="s">
        <v>44</v>
      </c>
      <c r="D52" s="289" t="s">
        <v>126</v>
      </c>
      <c r="E52" s="289" t="s">
        <v>500</v>
      </c>
      <c r="F52" s="386" t="s">
        <v>266</v>
      </c>
      <c r="G52" s="290" t="s">
        <v>67</v>
      </c>
      <c r="H52" s="282">
        <f>VLOOKUP(A52,Padló!A:G,7,0)</f>
        <v>9890</v>
      </c>
      <c r="I52" s="478" t="str">
        <f>IF(VLOOKUP(A52,Padló!A:H,8,0)=0,"",VLOOKUP(A52,Padló!A:H,8,0))</f>
        <v/>
      </c>
      <c r="J52" s="291" t="s">
        <v>334</v>
      </c>
      <c r="K52" s="283">
        <v>1046231</v>
      </c>
      <c r="L52" s="284">
        <v>1140619</v>
      </c>
      <c r="M52" s="284">
        <v>1140739</v>
      </c>
      <c r="N52" s="284">
        <v>1140876</v>
      </c>
      <c r="O52" s="284">
        <v>1140978</v>
      </c>
      <c r="P52" s="292">
        <v>1279340</v>
      </c>
      <c r="Q52" s="292">
        <v>1279325</v>
      </c>
      <c r="R52" s="292">
        <v>1279179</v>
      </c>
      <c r="S52" s="293">
        <v>736300</v>
      </c>
    </row>
    <row r="53" spans="1:19" x14ac:dyDescent="0.25">
      <c r="A53" s="300">
        <v>363817</v>
      </c>
      <c r="B53" s="301" t="s">
        <v>453</v>
      </c>
      <c r="C53" s="302" t="s">
        <v>321</v>
      </c>
      <c r="D53" s="302" t="s">
        <v>322</v>
      </c>
      <c r="E53" s="302" t="s">
        <v>496</v>
      </c>
      <c r="F53" s="386"/>
      <c r="G53" s="303" t="s">
        <v>67</v>
      </c>
      <c r="H53" s="282">
        <f>VLOOKUP(A53,Padló!A:G,7,0)</f>
        <v>9290</v>
      </c>
      <c r="I53" s="478" t="str">
        <f>IF(VLOOKUP(A53,Padló!A:H,8,0)=0,"",VLOOKUP(A53,Padló!A:H,8,0))</f>
        <v/>
      </c>
      <c r="J53" s="291" t="s">
        <v>259</v>
      </c>
      <c r="K53" s="283">
        <v>1254943</v>
      </c>
      <c r="L53" s="284">
        <v>1140795</v>
      </c>
      <c r="M53" s="284">
        <v>1140845</v>
      </c>
      <c r="N53" s="284">
        <v>1140902</v>
      </c>
      <c r="O53" s="284">
        <v>1140994</v>
      </c>
      <c r="P53" s="292">
        <v>1131154</v>
      </c>
      <c r="Q53" s="292">
        <v>1131178</v>
      </c>
      <c r="R53" s="292">
        <v>1131332</v>
      </c>
      <c r="S53" s="293">
        <v>1432746</v>
      </c>
    </row>
    <row r="54" spans="1:19" x14ac:dyDescent="0.25">
      <c r="A54" s="304">
        <v>366498</v>
      </c>
      <c r="B54" s="305" t="s">
        <v>431</v>
      </c>
      <c r="C54" s="306" t="s">
        <v>321</v>
      </c>
      <c r="D54" s="307" t="s">
        <v>322</v>
      </c>
      <c r="E54" s="307" t="s">
        <v>485</v>
      </c>
      <c r="F54" s="386" t="s">
        <v>266</v>
      </c>
      <c r="G54" s="308" t="s">
        <v>67</v>
      </c>
      <c r="H54" s="282">
        <f>VLOOKUP(A54,Padló!A:G,7,0)</f>
        <v>9490</v>
      </c>
      <c r="I54" s="478" t="str">
        <f>IF(VLOOKUP(A54,Padló!A:H,8,0)=0,"",VLOOKUP(A54,Padló!A:H,8,0))</f>
        <v/>
      </c>
      <c r="J54" s="309" t="s">
        <v>343</v>
      </c>
      <c r="K54" s="283">
        <v>983915</v>
      </c>
      <c r="L54" s="284">
        <v>1140795</v>
      </c>
      <c r="M54" s="284">
        <v>1140845</v>
      </c>
      <c r="N54" s="284">
        <v>1140902</v>
      </c>
      <c r="O54" s="284">
        <v>1140994</v>
      </c>
      <c r="P54" s="292">
        <v>1131154</v>
      </c>
      <c r="Q54" s="292">
        <v>1131178</v>
      </c>
      <c r="R54" s="292">
        <v>1131332</v>
      </c>
      <c r="S54" s="293">
        <v>1432746</v>
      </c>
    </row>
    <row r="55" spans="1:19" x14ac:dyDescent="0.25">
      <c r="A55" s="300">
        <v>369055</v>
      </c>
      <c r="B55" s="301" t="s">
        <v>448</v>
      </c>
      <c r="C55" s="302" t="s">
        <v>54</v>
      </c>
      <c r="D55" s="302" t="s">
        <v>96</v>
      </c>
      <c r="E55" s="302" t="s">
        <v>484</v>
      </c>
      <c r="F55" s="386"/>
      <c r="G55" s="303" t="s">
        <v>67</v>
      </c>
      <c r="H55" s="282">
        <f>VLOOKUP(A55,Padló!A:G,7,0)</f>
        <v>11290</v>
      </c>
      <c r="I55" s="478" t="str">
        <f>IF(VLOOKUP(A55,Padló!A:H,8,0)=0,"",VLOOKUP(A55,Padló!A:H,8,0))</f>
        <v/>
      </c>
      <c r="J55" s="291" t="s">
        <v>352</v>
      </c>
      <c r="K55" s="283">
        <v>1264401</v>
      </c>
      <c r="L55" s="284">
        <v>1140788</v>
      </c>
      <c r="M55" s="284">
        <v>1140838</v>
      </c>
      <c r="N55" s="284">
        <v>1140895</v>
      </c>
      <c r="O55" s="284">
        <v>1140987</v>
      </c>
      <c r="P55" s="292">
        <v>1131144</v>
      </c>
      <c r="Q55" s="292">
        <v>1131168</v>
      </c>
      <c r="R55" s="292">
        <v>1131322</v>
      </c>
      <c r="S55" s="293">
        <v>736301</v>
      </c>
    </row>
    <row r="56" spans="1:19" x14ac:dyDescent="0.25">
      <c r="A56" s="316">
        <v>367235</v>
      </c>
      <c r="B56" s="315" t="s">
        <v>448</v>
      </c>
      <c r="C56" s="318" t="s">
        <v>54</v>
      </c>
      <c r="D56" s="314" t="s">
        <v>96</v>
      </c>
      <c r="E56" s="314" t="s">
        <v>491</v>
      </c>
      <c r="F56" s="386" t="s">
        <v>266</v>
      </c>
      <c r="G56" s="308" t="s">
        <v>67</v>
      </c>
      <c r="H56" s="282">
        <f>VLOOKUP(A56,Padló!A:G,7,0)</f>
        <v>6990</v>
      </c>
      <c r="I56" s="478" t="str">
        <f>IF(VLOOKUP(A56,Padló!A:H,8,0)=0,"",VLOOKUP(A56,Padló!A:H,8,0))</f>
        <v/>
      </c>
      <c r="J56" s="319" t="s">
        <v>352</v>
      </c>
      <c r="K56" s="283">
        <v>1264401</v>
      </c>
      <c r="L56" s="284">
        <v>1140788</v>
      </c>
      <c r="M56" s="284">
        <v>1140838</v>
      </c>
      <c r="N56" s="284">
        <v>1140895</v>
      </c>
      <c r="O56" s="284">
        <v>1140987</v>
      </c>
      <c r="P56" s="292">
        <v>1131144</v>
      </c>
      <c r="Q56" s="292">
        <v>1131168</v>
      </c>
      <c r="R56" s="292">
        <v>1131322</v>
      </c>
      <c r="S56" s="293">
        <v>736301</v>
      </c>
    </row>
    <row r="57" spans="1:19" x14ac:dyDescent="0.25">
      <c r="A57" s="304">
        <v>366047</v>
      </c>
      <c r="B57" s="305" t="s">
        <v>432</v>
      </c>
      <c r="C57" s="306" t="s">
        <v>54</v>
      </c>
      <c r="D57" s="307" t="s">
        <v>96</v>
      </c>
      <c r="E57" s="307" t="s">
        <v>485</v>
      </c>
      <c r="F57" s="386" t="s">
        <v>266</v>
      </c>
      <c r="G57" s="308" t="s">
        <v>67</v>
      </c>
      <c r="H57" s="282">
        <f>VLOOKUP(A57,Padló!A:G,7,0)</f>
        <v>9490</v>
      </c>
      <c r="I57" s="478" t="str">
        <f>IF(VLOOKUP(A57,Padló!A:H,8,0)=0,"",VLOOKUP(A57,Padló!A:H,8,0))</f>
        <v/>
      </c>
      <c r="J57" s="309" t="s">
        <v>352</v>
      </c>
      <c r="K57" s="283">
        <v>1264401</v>
      </c>
      <c r="L57" s="284">
        <v>1140788</v>
      </c>
      <c r="M57" s="284">
        <v>1140838</v>
      </c>
      <c r="N57" s="284">
        <v>1140895</v>
      </c>
      <c r="O57" s="284">
        <v>1140987</v>
      </c>
      <c r="P57" s="292">
        <v>1131144</v>
      </c>
      <c r="Q57" s="292">
        <v>1131168</v>
      </c>
      <c r="R57" s="292">
        <v>1131322</v>
      </c>
      <c r="S57" s="293">
        <v>736301</v>
      </c>
    </row>
    <row r="58" spans="1:19" x14ac:dyDescent="0.25">
      <c r="A58" s="304">
        <v>366528</v>
      </c>
      <c r="B58" s="305" t="s">
        <v>433</v>
      </c>
      <c r="C58" s="306" t="s">
        <v>55</v>
      </c>
      <c r="D58" s="307" t="s">
        <v>111</v>
      </c>
      <c r="E58" s="307" t="s">
        <v>485</v>
      </c>
      <c r="F58" s="386" t="s">
        <v>266</v>
      </c>
      <c r="G58" s="308" t="s">
        <v>67</v>
      </c>
      <c r="H58" s="282">
        <f>VLOOKUP(A58,Padló!A:G,7,0)</f>
        <v>9490</v>
      </c>
      <c r="I58" s="478" t="str">
        <f>IF(VLOOKUP(A58,Padló!A:H,8,0)=0,"",VLOOKUP(A58,Padló!A:H,8,0))</f>
        <v/>
      </c>
      <c r="J58" s="309" t="s">
        <v>302</v>
      </c>
      <c r="K58" s="283">
        <v>1147505</v>
      </c>
      <c r="L58" s="284">
        <v>1140782</v>
      </c>
      <c r="M58" s="284">
        <v>1140832</v>
      </c>
      <c r="N58" s="284">
        <v>1140879</v>
      </c>
      <c r="O58" s="284">
        <v>1140981</v>
      </c>
      <c r="P58" s="292">
        <v>1279267</v>
      </c>
      <c r="Q58" s="292">
        <v>1279353</v>
      </c>
      <c r="R58" s="292">
        <v>1279226</v>
      </c>
      <c r="S58" s="293">
        <v>736301</v>
      </c>
    </row>
    <row r="59" spans="1:19" x14ac:dyDescent="0.25">
      <c r="A59" s="316">
        <v>367020</v>
      </c>
      <c r="B59" s="315" t="s">
        <v>449</v>
      </c>
      <c r="C59" s="318" t="s">
        <v>82</v>
      </c>
      <c r="D59" s="314" t="s">
        <v>97</v>
      </c>
      <c r="E59" s="314" t="s">
        <v>491</v>
      </c>
      <c r="F59" s="386" t="s">
        <v>266</v>
      </c>
      <c r="G59" s="308" t="s">
        <v>67</v>
      </c>
      <c r="H59" s="282">
        <f>VLOOKUP(A59,Padló!A:G,7,0)</f>
        <v>6990</v>
      </c>
      <c r="I59" s="478" t="str">
        <f>IF(VLOOKUP(A59,Padló!A:H,8,0)=0,"",VLOOKUP(A59,Padló!A:H,8,0))</f>
        <v/>
      </c>
      <c r="J59" s="319" t="s">
        <v>350</v>
      </c>
      <c r="K59" s="283">
        <v>1003567</v>
      </c>
      <c r="L59" s="284">
        <v>1140783</v>
      </c>
      <c r="M59" s="284">
        <v>1140833</v>
      </c>
      <c r="N59" s="284">
        <v>1140890</v>
      </c>
      <c r="O59" s="284">
        <v>1140982</v>
      </c>
      <c r="P59" s="292">
        <v>1131147</v>
      </c>
      <c r="Q59" s="292">
        <v>1131171</v>
      </c>
      <c r="R59" s="292">
        <v>1131325</v>
      </c>
      <c r="S59" s="293">
        <v>1432746</v>
      </c>
    </row>
    <row r="60" spans="1:19" x14ac:dyDescent="0.25">
      <c r="A60" s="287">
        <v>368546</v>
      </c>
      <c r="B60" s="315" t="s">
        <v>440</v>
      </c>
      <c r="C60" s="289" t="s">
        <v>45</v>
      </c>
      <c r="D60" s="289" t="s">
        <v>127</v>
      </c>
      <c r="E60" s="289" t="s">
        <v>498</v>
      </c>
      <c r="F60" s="386"/>
      <c r="G60" s="290" t="s">
        <v>67</v>
      </c>
      <c r="H60" s="282">
        <f>VLOOKUP(A60,Padló!A:G,7,0)</f>
        <v>5990</v>
      </c>
      <c r="I60" s="478" t="str">
        <f>IF(VLOOKUP(A60,Padló!A:H,8,0)=0,"",VLOOKUP(A60,Padló!A:H,8,0))</f>
        <v/>
      </c>
      <c r="J60" s="291" t="s">
        <v>335</v>
      </c>
      <c r="K60" s="283">
        <v>1046234</v>
      </c>
      <c r="L60" s="284">
        <v>1140784</v>
      </c>
      <c r="M60" s="284">
        <v>1140834</v>
      </c>
      <c r="N60" s="284">
        <v>1140891</v>
      </c>
      <c r="O60" s="284">
        <v>1140983</v>
      </c>
      <c r="P60" s="292">
        <v>1279322</v>
      </c>
      <c r="Q60" s="292">
        <v>1279333</v>
      </c>
      <c r="R60" s="292">
        <v>1279227</v>
      </c>
      <c r="S60" s="293">
        <v>736301</v>
      </c>
    </row>
    <row r="61" spans="1:19" x14ac:dyDescent="0.25">
      <c r="A61" s="316">
        <v>361653</v>
      </c>
      <c r="B61" s="325" t="s">
        <v>440</v>
      </c>
      <c r="C61" s="318" t="s">
        <v>45</v>
      </c>
      <c r="D61" s="314" t="s">
        <v>127</v>
      </c>
      <c r="E61" s="314" t="s">
        <v>504</v>
      </c>
      <c r="F61" s="386"/>
      <c r="G61" s="314"/>
      <c r="H61" s="282">
        <f>VLOOKUP(A61,Padló!A:G,7,0)</f>
        <v>5990</v>
      </c>
      <c r="I61" s="478" t="str">
        <f>IF(VLOOKUP(A61,Padló!A:H,8,0)=0,"",VLOOKUP(A61,Padló!A:H,8,0))</f>
        <v/>
      </c>
      <c r="J61" s="319" t="s">
        <v>335</v>
      </c>
      <c r="K61" s="283">
        <v>1046234</v>
      </c>
      <c r="L61" s="284">
        <v>1140784</v>
      </c>
      <c r="M61" s="284">
        <v>1140834</v>
      </c>
      <c r="N61" s="284">
        <v>1140891</v>
      </c>
      <c r="O61" s="284">
        <v>1140983</v>
      </c>
      <c r="P61" s="292">
        <v>1279322</v>
      </c>
      <c r="Q61" s="292">
        <v>1279333</v>
      </c>
      <c r="R61" s="292">
        <v>1279227</v>
      </c>
      <c r="S61" s="293">
        <v>736301</v>
      </c>
    </row>
    <row r="62" spans="1:19" x14ac:dyDescent="0.25">
      <c r="A62" s="316">
        <v>364609</v>
      </c>
      <c r="B62" s="315" t="s">
        <v>440</v>
      </c>
      <c r="C62" s="318" t="s">
        <v>45</v>
      </c>
      <c r="D62" s="314" t="s">
        <v>127</v>
      </c>
      <c r="E62" s="314" t="s">
        <v>493</v>
      </c>
      <c r="F62" s="386"/>
      <c r="G62" s="308"/>
      <c r="H62" s="282">
        <f>VLOOKUP(A62,Padló!A:G,7,0)</f>
        <v>7190</v>
      </c>
      <c r="I62" s="478" t="str">
        <f>IF(VLOOKUP(A62,Padló!A:H,8,0)=0,"",VLOOKUP(A62,Padló!A:H,8,0))</f>
        <v/>
      </c>
      <c r="J62" s="319" t="s">
        <v>335</v>
      </c>
      <c r="K62" s="283">
        <v>1046234</v>
      </c>
      <c r="L62" s="284">
        <v>1140784</v>
      </c>
      <c r="M62" s="284">
        <v>1140834</v>
      </c>
      <c r="N62" s="284">
        <v>1140891</v>
      </c>
      <c r="O62" s="284">
        <v>1140983</v>
      </c>
      <c r="P62" s="292">
        <v>1279322</v>
      </c>
      <c r="Q62" s="292">
        <v>1279333</v>
      </c>
      <c r="R62" s="292">
        <v>1279227</v>
      </c>
      <c r="S62" s="293">
        <v>736301</v>
      </c>
    </row>
    <row r="63" spans="1:19" x14ac:dyDescent="0.25">
      <c r="A63" s="287">
        <v>362872</v>
      </c>
      <c r="B63" s="299" t="s">
        <v>428</v>
      </c>
      <c r="C63" s="289" t="s">
        <v>45</v>
      </c>
      <c r="D63" s="289" t="s">
        <v>127</v>
      </c>
      <c r="E63" s="289" t="s">
        <v>500</v>
      </c>
      <c r="F63" s="386" t="s">
        <v>266</v>
      </c>
      <c r="G63" s="290" t="s">
        <v>67</v>
      </c>
      <c r="H63" s="282">
        <f>VLOOKUP(A63,Padló!A:G,7,0)</f>
        <v>9890</v>
      </c>
      <c r="I63" s="478" t="str">
        <f>IF(VLOOKUP(A63,Padló!A:H,8,0)=0,"",VLOOKUP(A63,Padló!A:H,8,0))</f>
        <v/>
      </c>
      <c r="J63" s="291" t="s">
        <v>335</v>
      </c>
      <c r="K63" s="283">
        <v>1046234</v>
      </c>
      <c r="L63" s="284">
        <v>1140784</v>
      </c>
      <c r="M63" s="284">
        <v>1140834</v>
      </c>
      <c r="N63" s="284">
        <v>1140891</v>
      </c>
      <c r="O63" s="284">
        <v>1140983</v>
      </c>
      <c r="P63" s="292">
        <v>1279322</v>
      </c>
      <c r="Q63" s="292">
        <v>1279333</v>
      </c>
      <c r="R63" s="292">
        <v>1279227</v>
      </c>
      <c r="S63" s="293">
        <v>736301</v>
      </c>
    </row>
    <row r="64" spans="1:19" s="329" customFormat="1" x14ac:dyDescent="0.25">
      <c r="A64" s="310">
        <v>362124</v>
      </c>
      <c r="B64" s="311"/>
      <c r="C64" s="312" t="s">
        <v>513</v>
      </c>
      <c r="D64" s="312" t="s">
        <v>514</v>
      </c>
      <c r="E64" s="289" t="s">
        <v>483</v>
      </c>
      <c r="F64" s="386"/>
      <c r="G64" s="313"/>
      <c r="H64" s="282">
        <f>VLOOKUP(A64,Padló!A:G,7,0)</f>
        <v>7790</v>
      </c>
      <c r="I64" s="478" t="str">
        <f>IF(VLOOKUP(A64,Padló!A:H,8,0)=0,"",VLOOKUP(A64,Padló!A:H,8,0))</f>
        <v/>
      </c>
      <c r="J64" s="313" t="s">
        <v>515</v>
      </c>
      <c r="K64" s="283">
        <v>1254916</v>
      </c>
      <c r="L64" s="284">
        <v>1140792</v>
      </c>
      <c r="M64" s="284">
        <v>1140842</v>
      </c>
      <c r="N64" s="284">
        <v>1140899</v>
      </c>
      <c r="O64" s="284">
        <v>1140991</v>
      </c>
      <c r="P64" s="292">
        <v>1279297</v>
      </c>
      <c r="Q64" s="292">
        <v>1279381</v>
      </c>
      <c r="R64" s="292">
        <v>1279228</v>
      </c>
      <c r="S64" s="293">
        <v>736301</v>
      </c>
    </row>
    <row r="65" spans="1:19" s="329" customFormat="1" x14ac:dyDescent="0.25">
      <c r="A65" s="310">
        <v>368782</v>
      </c>
      <c r="B65" s="311"/>
      <c r="C65" s="312" t="s">
        <v>516</v>
      </c>
      <c r="D65" s="312" t="s">
        <v>517</v>
      </c>
      <c r="E65" s="302" t="s">
        <v>518</v>
      </c>
      <c r="F65" s="386"/>
      <c r="G65" s="313" t="s">
        <v>67</v>
      </c>
      <c r="H65" s="282">
        <f>VLOOKUP(A65,Padló!A:G,7,0)</f>
        <v>9990</v>
      </c>
      <c r="I65" s="478" t="str">
        <f>IF(VLOOKUP(A65,Padló!A:H,8,0)=0,"",VLOOKUP(A65,Padló!A:H,8,0))</f>
        <v/>
      </c>
      <c r="J65" s="313" t="s">
        <v>519</v>
      </c>
      <c r="K65" s="283">
        <v>1254937</v>
      </c>
      <c r="L65" s="284">
        <v>1140785</v>
      </c>
      <c r="M65" s="284">
        <v>1140835</v>
      </c>
      <c r="N65" s="284">
        <v>1140892</v>
      </c>
      <c r="O65" s="284">
        <v>1140984</v>
      </c>
      <c r="P65" s="292">
        <v>1279322</v>
      </c>
      <c r="Q65" s="292">
        <v>1279333</v>
      </c>
      <c r="R65" s="292">
        <v>1279227</v>
      </c>
      <c r="S65" s="293">
        <v>1432746</v>
      </c>
    </row>
    <row r="66" spans="1:19" s="329" customFormat="1" x14ac:dyDescent="0.25">
      <c r="A66" s="310">
        <v>366887</v>
      </c>
      <c r="B66" s="311"/>
      <c r="C66" s="312" t="s">
        <v>516</v>
      </c>
      <c r="D66" s="312" t="s">
        <v>517</v>
      </c>
      <c r="E66" s="314" t="s">
        <v>491</v>
      </c>
      <c r="F66" s="386"/>
      <c r="G66" s="313" t="s">
        <v>67</v>
      </c>
      <c r="H66" s="282">
        <f>VLOOKUP(A66,Padló!A:G,7,0)</f>
        <v>6990</v>
      </c>
      <c r="I66" s="478" t="str">
        <f>IF(VLOOKUP(A66,Padló!A:H,8,0)=0,"",VLOOKUP(A66,Padló!A:H,8,0))</f>
        <v/>
      </c>
      <c r="J66" s="313" t="s">
        <v>519</v>
      </c>
      <c r="K66" s="283">
        <v>1254937</v>
      </c>
      <c r="L66" s="284">
        <v>1140785</v>
      </c>
      <c r="M66" s="284">
        <v>1140835</v>
      </c>
      <c r="N66" s="284">
        <v>1140892</v>
      </c>
      <c r="O66" s="284">
        <v>1140984</v>
      </c>
      <c r="P66" s="292">
        <v>1279322</v>
      </c>
      <c r="Q66" s="292">
        <v>1279333</v>
      </c>
      <c r="R66" s="292">
        <v>1279227</v>
      </c>
      <c r="S66" s="293">
        <v>1432746</v>
      </c>
    </row>
    <row r="67" spans="1:19" s="329" customFormat="1" x14ac:dyDescent="0.25">
      <c r="A67" s="316">
        <v>367112</v>
      </c>
      <c r="B67" s="321"/>
      <c r="C67" s="318" t="s">
        <v>315</v>
      </c>
      <c r="D67" s="314" t="s">
        <v>316</v>
      </c>
      <c r="E67" s="314" t="s">
        <v>491</v>
      </c>
      <c r="F67" s="386" t="s">
        <v>266</v>
      </c>
      <c r="G67" s="308" t="s">
        <v>67</v>
      </c>
      <c r="H67" s="282">
        <f>VLOOKUP(A67,Padló!A:G,7,0)</f>
        <v>6990</v>
      </c>
      <c r="I67" s="478" t="str">
        <f>IF(VLOOKUP(A67,Padló!A:H,8,0)=0,"",VLOOKUP(A67,Padló!A:H,8,0))</f>
        <v/>
      </c>
      <c r="J67" s="319" t="s">
        <v>657</v>
      </c>
      <c r="K67" s="283">
        <v>219348</v>
      </c>
      <c r="L67" s="284">
        <v>1140785</v>
      </c>
      <c r="M67" s="284">
        <v>1140835</v>
      </c>
      <c r="N67" s="284">
        <v>1140892</v>
      </c>
      <c r="O67" s="284">
        <v>1140984</v>
      </c>
      <c r="P67" s="292">
        <v>1131155</v>
      </c>
      <c r="Q67" s="292">
        <v>1131179</v>
      </c>
      <c r="R67" s="292">
        <v>1131333</v>
      </c>
      <c r="S67" s="293">
        <v>736301</v>
      </c>
    </row>
    <row r="68" spans="1:19" s="329" customFormat="1" x14ac:dyDescent="0.25">
      <c r="A68" s="310">
        <v>368010</v>
      </c>
      <c r="B68" s="311"/>
      <c r="C68" s="312" t="s">
        <v>520</v>
      </c>
      <c r="D68" s="312" t="s">
        <v>521</v>
      </c>
      <c r="E68" s="314" t="s">
        <v>491</v>
      </c>
      <c r="F68" s="386" t="s">
        <v>266</v>
      </c>
      <c r="G68" s="313"/>
      <c r="H68" s="282">
        <f>VLOOKUP(A68,Padló!A:G,7,0)</f>
        <v>6290</v>
      </c>
      <c r="I68" s="478" t="str">
        <f>IF(VLOOKUP(A68,Padló!A:H,8,0)=0,"",VLOOKUP(A68,Padló!A:H,8,0))</f>
        <v/>
      </c>
      <c r="J68" s="313" t="s">
        <v>522</v>
      </c>
      <c r="K68" s="283">
        <v>941195</v>
      </c>
      <c r="L68" s="284">
        <v>1140794</v>
      </c>
      <c r="M68" s="284">
        <v>1140844</v>
      </c>
      <c r="N68" s="284">
        <v>1140901</v>
      </c>
      <c r="O68" s="284">
        <v>1140993</v>
      </c>
      <c r="P68" s="292">
        <v>1131145</v>
      </c>
      <c r="Q68" s="292">
        <v>1131169</v>
      </c>
      <c r="R68" s="292">
        <v>1131323</v>
      </c>
      <c r="S68" s="293">
        <v>736300</v>
      </c>
    </row>
    <row r="69" spans="1:19" s="329" customFormat="1" x14ac:dyDescent="0.25">
      <c r="A69" s="326">
        <v>366078</v>
      </c>
      <c r="B69" s="327"/>
      <c r="C69" s="328" t="s">
        <v>523</v>
      </c>
      <c r="D69" s="328" t="s">
        <v>524</v>
      </c>
      <c r="E69" s="307" t="s">
        <v>485</v>
      </c>
      <c r="F69" s="386"/>
      <c r="G69" s="313" t="s">
        <v>67</v>
      </c>
      <c r="H69" s="282">
        <f>VLOOKUP(A69,Padló!A:G,7,0)</f>
        <v>9490</v>
      </c>
      <c r="I69" s="478" t="str">
        <f>IF(VLOOKUP(A69,Padló!A:H,8,0)=0,"",VLOOKUP(A69,Padló!A:H,8,0))</f>
        <v/>
      </c>
      <c r="J69" s="313" t="s">
        <v>525</v>
      </c>
      <c r="K69" s="283">
        <v>941389</v>
      </c>
      <c r="L69" s="284">
        <v>1140619</v>
      </c>
      <c r="M69" s="284">
        <v>1140739</v>
      </c>
      <c r="N69" s="284">
        <v>1140876</v>
      </c>
      <c r="O69" s="284">
        <v>1140978</v>
      </c>
      <c r="P69" s="292">
        <v>1279312</v>
      </c>
      <c r="Q69" s="292">
        <v>1279354</v>
      </c>
      <c r="R69" s="292">
        <v>1279284</v>
      </c>
      <c r="S69" s="293">
        <v>736300</v>
      </c>
    </row>
    <row r="70" spans="1:19" s="329" customFormat="1" x14ac:dyDescent="0.25">
      <c r="A70" s="326">
        <v>366405</v>
      </c>
      <c r="B70" s="327"/>
      <c r="C70" s="328" t="s">
        <v>526</v>
      </c>
      <c r="D70" s="328" t="s">
        <v>527</v>
      </c>
      <c r="E70" s="307" t="s">
        <v>485</v>
      </c>
      <c r="F70" s="386"/>
      <c r="G70" s="313" t="s">
        <v>67</v>
      </c>
      <c r="H70" s="282">
        <f>VLOOKUP(A70,Padló!A:G,7,0)</f>
        <v>9490</v>
      </c>
      <c r="I70" s="478" t="str">
        <f>IF(VLOOKUP(A70,Padló!A:H,8,0)=0,"",VLOOKUP(A70,Padló!A:H,8,0))</f>
        <v/>
      </c>
      <c r="J70" s="313" t="s">
        <v>528</v>
      </c>
      <c r="K70" s="283">
        <v>1254961</v>
      </c>
      <c r="L70" s="284">
        <v>1140784</v>
      </c>
      <c r="M70" s="284">
        <v>1140834</v>
      </c>
      <c r="N70" s="284">
        <v>1140891</v>
      </c>
      <c r="O70" s="284">
        <v>1140983</v>
      </c>
      <c r="P70" s="292">
        <v>1279322</v>
      </c>
      <c r="Q70" s="292">
        <v>1279333</v>
      </c>
      <c r="R70" s="292">
        <v>1279227</v>
      </c>
      <c r="S70" s="293">
        <v>1432746</v>
      </c>
    </row>
    <row r="71" spans="1:19" s="329" customFormat="1" x14ac:dyDescent="0.25">
      <c r="A71" s="287">
        <v>363220</v>
      </c>
      <c r="B71" s="299"/>
      <c r="C71" s="289" t="s">
        <v>128</v>
      </c>
      <c r="D71" s="289" t="s">
        <v>134</v>
      </c>
      <c r="E71" s="289" t="s">
        <v>529</v>
      </c>
      <c r="F71" s="386" t="s">
        <v>266</v>
      </c>
      <c r="G71" s="290" t="s">
        <v>67</v>
      </c>
      <c r="H71" s="282">
        <f>VLOOKUP(A71,Padló!A:G,7,0)</f>
        <v>7790</v>
      </c>
      <c r="I71" s="478" t="str">
        <f>IF(VLOOKUP(A71,Padló!A:H,8,0)=0,"",VLOOKUP(A71,Padló!A:H,8,0))</f>
        <v/>
      </c>
      <c r="J71" s="291" t="s">
        <v>336</v>
      </c>
      <c r="K71" s="283">
        <v>1254962</v>
      </c>
      <c r="L71" s="284">
        <v>1140619</v>
      </c>
      <c r="M71" s="284">
        <v>1140739</v>
      </c>
      <c r="N71" s="284">
        <v>1140876</v>
      </c>
      <c r="O71" s="284">
        <v>1140978</v>
      </c>
      <c r="P71" s="292">
        <v>1279289</v>
      </c>
      <c r="Q71" s="292">
        <v>1279380</v>
      </c>
      <c r="R71" s="292">
        <v>1279290</v>
      </c>
      <c r="S71" s="293" t="s">
        <v>660</v>
      </c>
    </row>
    <row r="72" spans="1:19" s="329" customFormat="1" x14ac:dyDescent="0.25">
      <c r="A72" s="287">
        <v>368379</v>
      </c>
      <c r="B72" s="315" t="s">
        <v>438</v>
      </c>
      <c r="C72" s="289" t="s">
        <v>46</v>
      </c>
      <c r="D72" s="289" t="s">
        <v>98</v>
      </c>
      <c r="E72" s="289" t="s">
        <v>498</v>
      </c>
      <c r="F72" s="386"/>
      <c r="G72" s="290" t="s">
        <v>125</v>
      </c>
      <c r="H72" s="282">
        <f>VLOOKUP(A72,Padló!A:G,7,0)</f>
        <v>5690</v>
      </c>
      <c r="I72" s="478" t="str">
        <f>IF(VLOOKUP(A72,Padló!A:H,8,0)=0,"",VLOOKUP(A72,Padló!A:H,8,0))</f>
        <v/>
      </c>
      <c r="J72" s="291" t="s">
        <v>349</v>
      </c>
      <c r="K72" s="283">
        <v>1254908</v>
      </c>
      <c r="L72" s="284">
        <v>1344680</v>
      </c>
      <c r="M72" s="284">
        <v>1344695</v>
      </c>
      <c r="N72" s="284">
        <v>1344684</v>
      </c>
      <c r="O72" s="284">
        <v>1344710</v>
      </c>
      <c r="P72" s="292">
        <v>1131144</v>
      </c>
      <c r="Q72" s="292">
        <v>1131168</v>
      </c>
      <c r="R72" s="292">
        <v>1131322</v>
      </c>
      <c r="S72" s="293">
        <v>736301</v>
      </c>
    </row>
    <row r="73" spans="1:19" s="329" customFormat="1" x14ac:dyDescent="0.25">
      <c r="A73" s="316">
        <v>366962</v>
      </c>
      <c r="B73" s="315" t="s">
        <v>438</v>
      </c>
      <c r="C73" s="318" t="s">
        <v>46</v>
      </c>
      <c r="D73" s="314" t="s">
        <v>98</v>
      </c>
      <c r="E73" s="314" t="s">
        <v>491</v>
      </c>
      <c r="F73" s="386" t="s">
        <v>266</v>
      </c>
      <c r="G73" s="308" t="s">
        <v>67</v>
      </c>
      <c r="H73" s="282">
        <f>VLOOKUP(A73,Padló!A:G,7,0)</f>
        <v>6990</v>
      </c>
      <c r="I73" s="478" t="str">
        <f>IF(VLOOKUP(A73,Padló!A:H,8,0)=0,"",VLOOKUP(A73,Padló!A:H,8,0))</f>
        <v/>
      </c>
      <c r="J73" s="319" t="s">
        <v>349</v>
      </c>
      <c r="K73" s="283">
        <v>1254908</v>
      </c>
      <c r="L73" s="284">
        <v>1344680</v>
      </c>
      <c r="M73" s="284">
        <v>1344695</v>
      </c>
      <c r="N73" s="284">
        <v>1344684</v>
      </c>
      <c r="O73" s="284">
        <v>1344710</v>
      </c>
      <c r="P73" s="292">
        <v>1131144</v>
      </c>
      <c r="Q73" s="292">
        <v>1131168</v>
      </c>
      <c r="R73" s="292">
        <v>1131322</v>
      </c>
      <c r="S73" s="293">
        <v>736301</v>
      </c>
    </row>
    <row r="74" spans="1:19" x14ac:dyDescent="0.25">
      <c r="A74" s="316">
        <v>364395</v>
      </c>
      <c r="B74" s="315" t="s">
        <v>438</v>
      </c>
      <c r="C74" s="318" t="s">
        <v>46</v>
      </c>
      <c r="D74" s="314" t="s">
        <v>98</v>
      </c>
      <c r="E74" s="314" t="s">
        <v>493</v>
      </c>
      <c r="F74" s="386"/>
      <c r="G74" s="308"/>
      <c r="H74" s="282">
        <f>VLOOKUP(A74,Padló!A:G,7,0)</f>
        <v>7190</v>
      </c>
      <c r="I74" s="478" t="str">
        <f>IF(VLOOKUP(A74,Padló!A:H,8,0)=0,"",VLOOKUP(A74,Padló!A:H,8,0))</f>
        <v/>
      </c>
      <c r="J74" s="319" t="s">
        <v>349</v>
      </c>
      <c r="K74" s="283">
        <v>1254908</v>
      </c>
      <c r="L74" s="284">
        <v>1344680</v>
      </c>
      <c r="M74" s="284">
        <v>1344695</v>
      </c>
      <c r="N74" s="284">
        <v>1344684</v>
      </c>
      <c r="O74" s="284">
        <v>1344710</v>
      </c>
      <c r="P74" s="292">
        <v>1131144</v>
      </c>
      <c r="Q74" s="292">
        <v>1131168</v>
      </c>
      <c r="R74" s="292">
        <v>1131322</v>
      </c>
      <c r="S74" s="293">
        <v>736301</v>
      </c>
    </row>
    <row r="75" spans="1:19" x14ac:dyDescent="0.25">
      <c r="A75" s="316">
        <v>364135</v>
      </c>
      <c r="B75" s="315" t="s">
        <v>438</v>
      </c>
      <c r="C75" s="318" t="s">
        <v>46</v>
      </c>
      <c r="D75" s="314" t="s">
        <v>98</v>
      </c>
      <c r="E75" s="314" t="s">
        <v>493</v>
      </c>
      <c r="F75" s="386"/>
      <c r="G75" s="308" t="s">
        <v>67</v>
      </c>
      <c r="H75" s="282">
        <f>VLOOKUP(A75,Padló!A:G,7,0)</f>
        <v>8190</v>
      </c>
      <c r="I75" s="478" t="str">
        <f>IF(VLOOKUP(A75,Padló!A:H,8,0)=0,"",VLOOKUP(A75,Padló!A:H,8,0))</f>
        <v/>
      </c>
      <c r="J75" s="319" t="s">
        <v>349</v>
      </c>
      <c r="K75" s="283">
        <v>1254908</v>
      </c>
      <c r="L75" s="284">
        <v>1344680</v>
      </c>
      <c r="M75" s="284">
        <v>1344695</v>
      </c>
      <c r="N75" s="284">
        <v>1344684</v>
      </c>
      <c r="O75" s="284">
        <v>1344710</v>
      </c>
      <c r="P75" s="292">
        <v>1131144</v>
      </c>
      <c r="Q75" s="292">
        <v>1131168</v>
      </c>
      <c r="R75" s="292">
        <v>1131322</v>
      </c>
      <c r="S75" s="293">
        <v>736301</v>
      </c>
    </row>
    <row r="76" spans="1:19" x14ac:dyDescent="0.25">
      <c r="A76" s="304">
        <v>366108</v>
      </c>
      <c r="B76" s="330" t="s">
        <v>438</v>
      </c>
      <c r="C76" s="306" t="s">
        <v>46</v>
      </c>
      <c r="D76" s="307" t="s">
        <v>98</v>
      </c>
      <c r="E76" s="307" t="s">
        <v>485</v>
      </c>
      <c r="F76" s="386"/>
      <c r="G76" s="308" t="s">
        <v>67</v>
      </c>
      <c r="H76" s="282">
        <f>VLOOKUP(A76,Padló!A:G,7,0)</f>
        <v>9490</v>
      </c>
      <c r="I76" s="478" t="str">
        <f>IF(VLOOKUP(A76,Padló!A:H,8,0)=0,"",VLOOKUP(A76,Padló!A:H,8,0))</f>
        <v/>
      </c>
      <c r="J76" s="309" t="s">
        <v>349</v>
      </c>
      <c r="K76" s="283">
        <v>1254908</v>
      </c>
      <c r="L76" s="284">
        <v>1344680</v>
      </c>
      <c r="M76" s="284">
        <v>1344695</v>
      </c>
      <c r="N76" s="284">
        <v>1344684</v>
      </c>
      <c r="O76" s="284">
        <v>1344710</v>
      </c>
      <c r="P76" s="292">
        <v>1131144</v>
      </c>
      <c r="Q76" s="292">
        <v>1131168</v>
      </c>
      <c r="R76" s="292">
        <v>1131322</v>
      </c>
      <c r="S76" s="293">
        <v>736301</v>
      </c>
    </row>
    <row r="77" spans="1:19" x14ac:dyDescent="0.25">
      <c r="A77" s="287">
        <v>362995</v>
      </c>
      <c r="B77" s="299" t="s">
        <v>429</v>
      </c>
      <c r="C77" s="289" t="s">
        <v>46</v>
      </c>
      <c r="D77" s="289" t="s">
        <v>98</v>
      </c>
      <c r="E77" s="289" t="s">
        <v>500</v>
      </c>
      <c r="F77" s="386"/>
      <c r="G77" s="290" t="s">
        <v>67</v>
      </c>
      <c r="H77" s="282">
        <f>VLOOKUP(A77,Padló!A:G,7,0)</f>
        <v>9890</v>
      </c>
      <c r="I77" s="478" t="str">
        <f>IF(VLOOKUP(A77,Padló!A:H,8,0)=0,"",VLOOKUP(A77,Padló!A:H,8,0))</f>
        <v/>
      </c>
      <c r="J77" s="291" t="s">
        <v>349</v>
      </c>
      <c r="K77" s="283">
        <v>1254908</v>
      </c>
      <c r="L77" s="284">
        <v>1344680</v>
      </c>
      <c r="M77" s="284">
        <v>1344695</v>
      </c>
      <c r="N77" s="284">
        <v>1344684</v>
      </c>
      <c r="O77" s="284">
        <v>1344710</v>
      </c>
      <c r="P77" s="292">
        <v>1131144</v>
      </c>
      <c r="Q77" s="292">
        <v>1131168</v>
      </c>
      <c r="R77" s="292">
        <v>1131322</v>
      </c>
      <c r="S77" s="293">
        <v>736301</v>
      </c>
    </row>
    <row r="78" spans="1:19" x14ac:dyDescent="0.25">
      <c r="A78" s="316">
        <v>366733</v>
      </c>
      <c r="B78" s="321"/>
      <c r="C78" s="318" t="s">
        <v>83</v>
      </c>
      <c r="D78" s="314" t="s">
        <v>99</v>
      </c>
      <c r="E78" s="314" t="s">
        <v>491</v>
      </c>
      <c r="F78" s="386" t="s">
        <v>266</v>
      </c>
      <c r="G78" s="308" t="s">
        <v>67</v>
      </c>
      <c r="H78" s="282">
        <f>VLOOKUP(A78,Padló!A:G,7,0)</f>
        <v>6990</v>
      </c>
      <c r="I78" s="478" t="str">
        <f>IF(VLOOKUP(A78,Padló!A:H,8,0)=0,"",VLOOKUP(A78,Padló!A:H,8,0))</f>
        <v/>
      </c>
      <c r="J78" s="319" t="s">
        <v>336</v>
      </c>
      <c r="K78" s="283">
        <v>1254962</v>
      </c>
      <c r="L78" s="284">
        <v>1140619</v>
      </c>
      <c r="M78" s="284">
        <v>1140739</v>
      </c>
      <c r="N78" s="284">
        <v>1140876</v>
      </c>
      <c r="O78" s="284">
        <v>1140978</v>
      </c>
      <c r="P78" s="292">
        <v>1279289</v>
      </c>
      <c r="Q78" s="292">
        <v>1279380</v>
      </c>
      <c r="R78" s="292">
        <v>1279290</v>
      </c>
      <c r="S78" s="293">
        <v>736300</v>
      </c>
    </row>
    <row r="79" spans="1:19" s="329" customFormat="1" x14ac:dyDescent="0.25">
      <c r="A79" s="304">
        <v>366139</v>
      </c>
      <c r="B79" s="305"/>
      <c r="C79" s="306" t="s">
        <v>83</v>
      </c>
      <c r="D79" s="307" t="s">
        <v>99</v>
      </c>
      <c r="E79" s="307" t="s">
        <v>485</v>
      </c>
      <c r="F79" s="386" t="s">
        <v>266</v>
      </c>
      <c r="G79" s="308" t="s">
        <v>67</v>
      </c>
      <c r="H79" s="282">
        <f>VLOOKUP(A79,Padló!A:G,7,0)</f>
        <v>9490</v>
      </c>
      <c r="I79" s="478" t="str">
        <f>IF(VLOOKUP(A79,Padló!A:H,8,0)=0,"",VLOOKUP(A79,Padló!A:H,8,0))</f>
        <v/>
      </c>
      <c r="J79" s="309" t="s">
        <v>336</v>
      </c>
      <c r="K79" s="283">
        <v>1254962</v>
      </c>
      <c r="L79" s="284">
        <v>1140619</v>
      </c>
      <c r="M79" s="284">
        <v>1140739</v>
      </c>
      <c r="N79" s="284">
        <v>1140876</v>
      </c>
      <c r="O79" s="284">
        <v>1140978</v>
      </c>
      <c r="P79" s="292">
        <v>1279289</v>
      </c>
      <c r="Q79" s="292">
        <v>1279380</v>
      </c>
      <c r="R79" s="292">
        <v>1279290</v>
      </c>
      <c r="S79" s="293">
        <v>736300</v>
      </c>
    </row>
    <row r="80" spans="1:19" s="329" customFormat="1" x14ac:dyDescent="0.25">
      <c r="A80" s="287">
        <v>362902</v>
      </c>
      <c r="B80" s="299"/>
      <c r="C80" s="289" t="s">
        <v>83</v>
      </c>
      <c r="D80" s="289" t="s">
        <v>99</v>
      </c>
      <c r="E80" s="289" t="s">
        <v>500</v>
      </c>
      <c r="F80" s="386"/>
      <c r="G80" s="290" t="s">
        <v>67</v>
      </c>
      <c r="H80" s="282">
        <f>VLOOKUP(A80,Padló!A:G,7,0)</f>
        <v>9890</v>
      </c>
      <c r="I80" s="478" t="str">
        <f>IF(VLOOKUP(A80,Padló!A:H,8,0)=0,"",VLOOKUP(A80,Padló!A:H,8,0))</f>
        <v/>
      </c>
      <c r="J80" s="291" t="s">
        <v>336</v>
      </c>
      <c r="K80" s="283">
        <v>1254962</v>
      </c>
      <c r="L80" s="284">
        <v>1140619</v>
      </c>
      <c r="M80" s="284">
        <v>1140739</v>
      </c>
      <c r="N80" s="284">
        <v>1140876</v>
      </c>
      <c r="O80" s="284">
        <v>1140978</v>
      </c>
      <c r="P80" s="292">
        <v>1279289</v>
      </c>
      <c r="Q80" s="292">
        <v>1279380</v>
      </c>
      <c r="R80" s="292">
        <v>1279290</v>
      </c>
      <c r="S80" s="293">
        <v>736300</v>
      </c>
    </row>
    <row r="81" spans="1:19" s="329" customFormat="1" x14ac:dyDescent="0.25">
      <c r="A81" s="316">
        <v>367051</v>
      </c>
      <c r="B81" s="321" t="s">
        <v>412</v>
      </c>
      <c r="C81" s="318" t="s">
        <v>317</v>
      </c>
      <c r="D81" s="314" t="s">
        <v>318</v>
      </c>
      <c r="E81" s="314" t="s">
        <v>491</v>
      </c>
      <c r="F81" s="386"/>
      <c r="G81" s="308" t="s">
        <v>67</v>
      </c>
      <c r="H81" s="282">
        <f>VLOOKUP(A81,Padló!A:G,7,0)</f>
        <v>6990</v>
      </c>
      <c r="I81" s="478" t="str">
        <f>IF(VLOOKUP(A81,Padló!A:H,8,0)=0,"",VLOOKUP(A81,Padló!A:H,8,0))</f>
        <v/>
      </c>
      <c r="J81" s="319" t="s">
        <v>362</v>
      </c>
      <c r="K81" s="283">
        <v>1254919</v>
      </c>
      <c r="L81" s="284">
        <v>1140617</v>
      </c>
      <c r="M81" s="284">
        <v>1140737</v>
      </c>
      <c r="N81" s="284">
        <v>1140874</v>
      </c>
      <c r="O81" s="284">
        <v>1140976</v>
      </c>
      <c r="P81" s="292">
        <v>1279962</v>
      </c>
      <c r="Q81" s="292">
        <v>1279889</v>
      </c>
      <c r="R81" s="292">
        <v>1279994</v>
      </c>
      <c r="S81" s="293">
        <v>736300</v>
      </c>
    </row>
    <row r="82" spans="1:19" s="329" customFormat="1" x14ac:dyDescent="0.25">
      <c r="A82" s="310">
        <v>367808</v>
      </c>
      <c r="B82" s="311"/>
      <c r="C82" s="312" t="s">
        <v>530</v>
      </c>
      <c r="D82" s="312" t="s">
        <v>531</v>
      </c>
      <c r="E82" s="314" t="s">
        <v>491</v>
      </c>
      <c r="F82" s="386"/>
      <c r="G82" s="313"/>
      <c r="H82" s="282">
        <f>VLOOKUP(A82,Padló!A:G,7,0)</f>
        <v>6290</v>
      </c>
      <c r="I82" s="478" t="str">
        <f>IF(VLOOKUP(A82,Padló!A:H,8,0)=0,"",VLOOKUP(A82,Padló!A:H,8,0))</f>
        <v/>
      </c>
      <c r="J82" s="313" t="s">
        <v>525</v>
      </c>
      <c r="K82" s="283">
        <v>941389</v>
      </c>
      <c r="L82" s="284">
        <v>1140619</v>
      </c>
      <c r="M82" s="284">
        <v>1140739</v>
      </c>
      <c r="N82" s="284">
        <v>1140876</v>
      </c>
      <c r="O82" s="284">
        <v>1140978</v>
      </c>
      <c r="P82" s="292">
        <v>1279340</v>
      </c>
      <c r="Q82" s="292">
        <v>1279325</v>
      </c>
      <c r="R82" s="292">
        <v>1279179</v>
      </c>
      <c r="S82" s="293">
        <v>736300</v>
      </c>
    </row>
    <row r="83" spans="1:19" s="329" customFormat="1" x14ac:dyDescent="0.25">
      <c r="A83" s="316">
        <v>367143</v>
      </c>
      <c r="B83" s="321" t="s">
        <v>413</v>
      </c>
      <c r="C83" s="318" t="s">
        <v>29</v>
      </c>
      <c r="D83" s="314" t="s">
        <v>112</v>
      </c>
      <c r="E83" s="314" t="s">
        <v>491</v>
      </c>
      <c r="F83" s="386"/>
      <c r="G83" s="308" t="s">
        <v>67</v>
      </c>
      <c r="H83" s="282">
        <f>VLOOKUP(A83,Padló!A:G,7,0)</f>
        <v>6990</v>
      </c>
      <c r="I83" s="478" t="str">
        <f>IF(VLOOKUP(A83,Padló!A:H,8,0)=0,"",VLOOKUP(A83,Padló!A:H,8,0))</f>
        <v/>
      </c>
      <c r="J83" s="319" t="s">
        <v>343</v>
      </c>
      <c r="K83" s="283">
        <v>983915</v>
      </c>
      <c r="L83" s="284">
        <v>1140795</v>
      </c>
      <c r="M83" s="284">
        <v>1140845</v>
      </c>
      <c r="N83" s="284">
        <v>1140902</v>
      </c>
      <c r="O83" s="284">
        <v>1140994</v>
      </c>
      <c r="P83" s="292">
        <v>1131137</v>
      </c>
      <c r="Q83" s="292">
        <v>1131161</v>
      </c>
      <c r="R83" s="292">
        <v>1131275</v>
      </c>
      <c r="S83" s="293">
        <v>736301</v>
      </c>
    </row>
    <row r="84" spans="1:19" s="329" customFormat="1" x14ac:dyDescent="0.25">
      <c r="A84" s="304">
        <v>366436</v>
      </c>
      <c r="B84" s="330" t="s">
        <v>456</v>
      </c>
      <c r="C84" s="306" t="s">
        <v>29</v>
      </c>
      <c r="D84" s="307" t="s">
        <v>112</v>
      </c>
      <c r="E84" s="307" t="s">
        <v>485</v>
      </c>
      <c r="F84" s="386" t="s">
        <v>266</v>
      </c>
      <c r="G84" s="308" t="s">
        <v>67</v>
      </c>
      <c r="H84" s="282">
        <f>VLOOKUP(A84,Padló!A:G,7,0)</f>
        <v>9490</v>
      </c>
      <c r="I84" s="478" t="str">
        <f>IF(VLOOKUP(A84,Padló!A:H,8,0)=0,"",VLOOKUP(A84,Padló!A:H,8,0))</f>
        <v/>
      </c>
      <c r="J84" s="309" t="s">
        <v>343</v>
      </c>
      <c r="K84" s="283">
        <v>983915</v>
      </c>
      <c r="L84" s="284">
        <v>1140795</v>
      </c>
      <c r="M84" s="284">
        <v>1140845</v>
      </c>
      <c r="N84" s="284">
        <v>1140902</v>
      </c>
      <c r="O84" s="284">
        <v>1140994</v>
      </c>
      <c r="P84" s="292">
        <v>1131137</v>
      </c>
      <c r="Q84" s="292">
        <v>1131161</v>
      </c>
      <c r="R84" s="292">
        <v>1131275</v>
      </c>
      <c r="S84" s="293">
        <v>736301</v>
      </c>
    </row>
    <row r="85" spans="1:19" x14ac:dyDescent="0.25">
      <c r="A85" s="316">
        <v>366559</v>
      </c>
      <c r="B85" s="321" t="s">
        <v>414</v>
      </c>
      <c r="C85" s="318" t="s">
        <v>30</v>
      </c>
      <c r="D85" s="314" t="s">
        <v>100</v>
      </c>
      <c r="E85" s="314" t="s">
        <v>491</v>
      </c>
      <c r="F85" s="386" t="s">
        <v>266</v>
      </c>
      <c r="G85" s="308" t="s">
        <v>67</v>
      </c>
      <c r="H85" s="282">
        <f>VLOOKUP(A85,Padló!A:G,7,0)</f>
        <v>6990</v>
      </c>
      <c r="I85" s="478" t="str">
        <f>IF(VLOOKUP(A85,Padló!A:H,8,0)=0,"",VLOOKUP(A85,Padló!A:H,8,0))</f>
        <v/>
      </c>
      <c r="J85" s="319" t="s">
        <v>332</v>
      </c>
      <c r="K85" s="283">
        <v>983916</v>
      </c>
      <c r="L85" s="284">
        <v>1140618</v>
      </c>
      <c r="M85" s="284">
        <v>1140738</v>
      </c>
      <c r="N85" s="284">
        <v>1140875</v>
      </c>
      <c r="O85" s="284">
        <v>1140977</v>
      </c>
      <c r="P85" s="292">
        <v>1131146</v>
      </c>
      <c r="Q85" s="292">
        <v>1131170</v>
      </c>
      <c r="R85" s="292">
        <v>1131324</v>
      </c>
      <c r="S85" s="293">
        <v>736301</v>
      </c>
    </row>
    <row r="86" spans="1:19" x14ac:dyDescent="0.25">
      <c r="A86" s="310">
        <v>367266</v>
      </c>
      <c r="B86" s="311"/>
      <c r="C86" s="312" t="s">
        <v>532</v>
      </c>
      <c r="D86" s="312" t="s">
        <v>533</v>
      </c>
      <c r="E86" s="314" t="s">
        <v>491</v>
      </c>
      <c r="F86" s="386"/>
      <c r="G86" s="313" t="s">
        <v>67</v>
      </c>
      <c r="H86" s="282">
        <f>VLOOKUP(A86,Padló!A:G,7,0)</f>
        <v>6990</v>
      </c>
      <c r="I86" s="478" t="str">
        <f>IF(VLOOKUP(A86,Padló!A:H,8,0)=0,"",VLOOKUP(A86,Padló!A:H,8,0))</f>
        <v/>
      </c>
      <c r="J86" s="313" t="s">
        <v>534</v>
      </c>
      <c r="K86" s="283">
        <v>941408</v>
      </c>
      <c r="L86" s="284">
        <v>1344704</v>
      </c>
      <c r="M86" s="284">
        <v>1344692</v>
      </c>
      <c r="N86" s="284">
        <v>1344681</v>
      </c>
      <c r="O86" s="284">
        <v>1344708</v>
      </c>
      <c r="P86" s="292">
        <v>1279278</v>
      </c>
      <c r="Q86" s="292">
        <v>1279336</v>
      </c>
      <c r="R86" s="292">
        <v>1279258</v>
      </c>
      <c r="S86" s="293">
        <v>736300</v>
      </c>
    </row>
    <row r="87" spans="1:19" x14ac:dyDescent="0.25">
      <c r="A87" s="287">
        <v>365392</v>
      </c>
      <c r="B87" s="315" t="s">
        <v>441</v>
      </c>
      <c r="C87" s="289" t="s">
        <v>17</v>
      </c>
      <c r="D87" s="289" t="s">
        <v>90</v>
      </c>
      <c r="E87" s="289" t="s">
        <v>498</v>
      </c>
      <c r="F87" s="386"/>
      <c r="G87" s="290" t="s">
        <v>67</v>
      </c>
      <c r="H87" s="282">
        <f>VLOOKUP(A87,Padló!A:G,7,0)</f>
        <v>5990</v>
      </c>
      <c r="I87" s="478" t="str">
        <f>IF(VLOOKUP(A87,Padló!A:H,8,0)=0,"",VLOOKUP(A87,Padló!A:H,8,0))</f>
        <v/>
      </c>
      <c r="J87" s="291" t="s">
        <v>355</v>
      </c>
      <c r="K87" s="283">
        <v>1046230</v>
      </c>
      <c r="L87" s="284">
        <v>1140792</v>
      </c>
      <c r="M87" s="284">
        <v>1140842</v>
      </c>
      <c r="N87" s="284">
        <v>1140899</v>
      </c>
      <c r="O87" s="284">
        <v>1140991</v>
      </c>
      <c r="P87" s="292">
        <v>1279321</v>
      </c>
      <c r="Q87" s="292">
        <v>1279279</v>
      </c>
      <c r="R87" s="292">
        <v>1279255</v>
      </c>
      <c r="S87" s="293">
        <v>736301</v>
      </c>
    </row>
    <row r="88" spans="1:19" x14ac:dyDescent="0.25">
      <c r="A88" s="316">
        <v>365156</v>
      </c>
      <c r="B88" s="317" t="s">
        <v>404</v>
      </c>
      <c r="C88" s="318" t="s">
        <v>17</v>
      </c>
      <c r="D88" s="314" t="s">
        <v>90</v>
      </c>
      <c r="E88" s="314" t="s">
        <v>499</v>
      </c>
      <c r="F88" s="386"/>
      <c r="G88" s="314"/>
      <c r="H88" s="282">
        <f>VLOOKUP(A88,Padló!A:G,7,0)</f>
        <v>5890</v>
      </c>
      <c r="I88" s="478" t="str">
        <f>IF(VLOOKUP(A88,Padló!A:H,8,0)=0,"",VLOOKUP(A88,Padló!A:H,8,0))</f>
        <v/>
      </c>
      <c r="J88" s="319" t="s">
        <v>355</v>
      </c>
      <c r="K88" s="283">
        <v>1046230</v>
      </c>
      <c r="L88" s="284">
        <v>1140792</v>
      </c>
      <c r="M88" s="284">
        <v>1140842</v>
      </c>
      <c r="N88" s="284">
        <v>1140899</v>
      </c>
      <c r="O88" s="284">
        <v>1140991</v>
      </c>
      <c r="P88" s="292">
        <v>1279321</v>
      </c>
      <c r="Q88" s="292">
        <v>1279279</v>
      </c>
      <c r="R88" s="292">
        <v>1279255</v>
      </c>
      <c r="S88" s="293">
        <v>736301</v>
      </c>
    </row>
    <row r="89" spans="1:19" x14ac:dyDescent="0.25">
      <c r="A89" s="316">
        <v>367716</v>
      </c>
      <c r="B89" s="315" t="s">
        <v>441</v>
      </c>
      <c r="C89" s="318" t="s">
        <v>17</v>
      </c>
      <c r="D89" s="314" t="s">
        <v>90</v>
      </c>
      <c r="E89" s="314" t="s">
        <v>491</v>
      </c>
      <c r="F89" s="386" t="s">
        <v>266</v>
      </c>
      <c r="G89" s="308"/>
      <c r="H89" s="282">
        <f>VLOOKUP(A89,Padló!A:G,7,0)</f>
        <v>6290</v>
      </c>
      <c r="I89" s="478" t="str">
        <f>IF(VLOOKUP(A89,Padló!A:H,8,0)=0,"",VLOOKUP(A89,Padló!A:H,8,0))</f>
        <v/>
      </c>
      <c r="J89" s="324" t="s">
        <v>355</v>
      </c>
      <c r="K89" s="283">
        <v>1046230</v>
      </c>
      <c r="L89" s="284">
        <v>1140792</v>
      </c>
      <c r="M89" s="284">
        <v>1140842</v>
      </c>
      <c r="N89" s="284">
        <v>1140899</v>
      </c>
      <c r="O89" s="284">
        <v>1140991</v>
      </c>
      <c r="P89" s="292">
        <v>1279321</v>
      </c>
      <c r="Q89" s="292">
        <v>1279279</v>
      </c>
      <c r="R89" s="292">
        <v>1279255</v>
      </c>
      <c r="S89" s="293">
        <v>736301</v>
      </c>
    </row>
    <row r="90" spans="1:19" x14ac:dyDescent="0.25">
      <c r="A90" s="310">
        <v>366641</v>
      </c>
      <c r="B90" s="311"/>
      <c r="C90" s="312" t="s">
        <v>535</v>
      </c>
      <c r="D90" s="312" t="s">
        <v>536</v>
      </c>
      <c r="E90" s="314" t="s">
        <v>491</v>
      </c>
      <c r="F90" s="386"/>
      <c r="G90" s="313" t="s">
        <v>67</v>
      </c>
      <c r="H90" s="282">
        <f>VLOOKUP(A90,Padló!A:G,7,0)</f>
        <v>6990</v>
      </c>
      <c r="I90" s="478" t="str">
        <f>IF(VLOOKUP(A90,Padló!A:H,8,0)=0,"",VLOOKUP(A90,Padló!A:H,8,0))</f>
        <v/>
      </c>
      <c r="J90" s="313" t="s">
        <v>358</v>
      </c>
      <c r="K90" s="283">
        <v>1046215</v>
      </c>
      <c r="L90" s="284">
        <v>1140790</v>
      </c>
      <c r="M90" s="284">
        <v>1140840</v>
      </c>
      <c r="N90" s="284">
        <v>1140897</v>
      </c>
      <c r="O90" s="284">
        <v>1140989</v>
      </c>
      <c r="P90" s="292">
        <v>1279888</v>
      </c>
      <c r="Q90" s="292">
        <v>1279993</v>
      </c>
      <c r="R90" s="292">
        <v>1280000</v>
      </c>
      <c r="S90" s="293">
        <v>736301</v>
      </c>
    </row>
    <row r="91" spans="1:19" x14ac:dyDescent="0.25">
      <c r="A91" s="310">
        <v>368041</v>
      </c>
      <c r="B91" s="311"/>
      <c r="C91" s="312" t="s">
        <v>537</v>
      </c>
      <c r="D91" s="312" t="s">
        <v>538</v>
      </c>
      <c r="E91" s="314" t="s">
        <v>491</v>
      </c>
      <c r="F91" s="386"/>
      <c r="G91" s="313"/>
      <c r="H91" s="282">
        <f>VLOOKUP(A91,Padló!A:G,7,0)</f>
        <v>6290</v>
      </c>
      <c r="I91" s="478" t="str">
        <f>IF(VLOOKUP(A91,Padló!A:H,8,0)=0,"",VLOOKUP(A91,Padló!A:H,8,0))</f>
        <v/>
      </c>
      <c r="J91" s="313" t="s">
        <v>334</v>
      </c>
      <c r="K91" s="283">
        <v>1046231</v>
      </c>
      <c r="L91" s="284">
        <v>1140619</v>
      </c>
      <c r="M91" s="284">
        <v>1140739</v>
      </c>
      <c r="N91" s="284">
        <v>1140876</v>
      </c>
      <c r="O91" s="284">
        <v>1140978</v>
      </c>
      <c r="P91" s="292">
        <v>1279876</v>
      </c>
      <c r="Q91" s="292">
        <v>1279945</v>
      </c>
      <c r="R91" s="292">
        <v>1279877</v>
      </c>
      <c r="S91" s="293">
        <v>736300</v>
      </c>
    </row>
    <row r="92" spans="1:19" x14ac:dyDescent="0.25">
      <c r="A92" s="310">
        <v>365279</v>
      </c>
      <c r="B92" s="311"/>
      <c r="C92" s="312" t="s">
        <v>539</v>
      </c>
      <c r="D92" s="312" t="s">
        <v>540</v>
      </c>
      <c r="E92" s="312" t="s">
        <v>499</v>
      </c>
      <c r="F92" s="386"/>
      <c r="G92" s="313"/>
      <c r="H92" s="282">
        <f>VLOOKUP(A92,Padló!A:G,7,0)</f>
        <v>5890</v>
      </c>
      <c r="I92" s="478" t="str">
        <f>IF(VLOOKUP(A92,Padló!A:H,8,0)=0,"",VLOOKUP(A92,Padló!A:H,8,0))</f>
        <v/>
      </c>
      <c r="J92" s="313" t="s">
        <v>357</v>
      </c>
      <c r="K92" s="283">
        <v>219369</v>
      </c>
      <c r="L92" s="284">
        <v>1140795</v>
      </c>
      <c r="M92" s="284">
        <v>1140845</v>
      </c>
      <c r="N92" s="284">
        <v>1140902</v>
      </c>
      <c r="O92" s="284">
        <v>1140994</v>
      </c>
      <c r="P92" s="292">
        <v>1279320</v>
      </c>
      <c r="Q92" s="292">
        <v>1279316</v>
      </c>
      <c r="R92" s="292">
        <v>1279263</v>
      </c>
      <c r="S92" s="293">
        <v>736301</v>
      </c>
    </row>
    <row r="93" spans="1:19" x14ac:dyDescent="0.25">
      <c r="A93" s="287">
        <v>361776</v>
      </c>
      <c r="B93" s="288"/>
      <c r="C93" s="289" t="s">
        <v>71</v>
      </c>
      <c r="D93" s="289" t="s">
        <v>73</v>
      </c>
      <c r="E93" s="289" t="s">
        <v>498</v>
      </c>
      <c r="F93" s="386" t="s">
        <v>266</v>
      </c>
      <c r="G93" s="290"/>
      <c r="H93" s="282">
        <f>VLOOKUP(A93,Padló!A:G,7,0)</f>
        <v>5490</v>
      </c>
      <c r="I93" s="478" t="str">
        <f>IF(VLOOKUP(A93,Padló!A:H,8,0)=0,"",VLOOKUP(A93,Padló!A:H,8,0))</f>
        <v/>
      </c>
      <c r="J93" s="291" t="s">
        <v>326</v>
      </c>
      <c r="K93" s="283">
        <v>196219</v>
      </c>
      <c r="L93" s="284">
        <v>1140785</v>
      </c>
      <c r="M93" s="284">
        <v>1140835</v>
      </c>
      <c r="N93" s="284">
        <v>1140892</v>
      </c>
      <c r="O93" s="284">
        <v>1140984</v>
      </c>
      <c r="P93" s="292">
        <v>1131153</v>
      </c>
      <c r="Q93" s="292">
        <v>1131177</v>
      </c>
      <c r="R93" s="292">
        <v>1131331</v>
      </c>
      <c r="S93" s="293">
        <v>736301</v>
      </c>
    </row>
    <row r="94" spans="1:19" x14ac:dyDescent="0.25">
      <c r="A94" s="316">
        <v>367747</v>
      </c>
      <c r="B94" s="321"/>
      <c r="C94" s="318" t="s">
        <v>79</v>
      </c>
      <c r="D94" s="314" t="s">
        <v>91</v>
      </c>
      <c r="E94" s="314" t="s">
        <v>491</v>
      </c>
      <c r="F94" s="386" t="s">
        <v>266</v>
      </c>
      <c r="G94" s="308"/>
      <c r="H94" s="282">
        <f>VLOOKUP(A94,Padló!A:G,7,0)</f>
        <v>6290</v>
      </c>
      <c r="I94" s="478" t="str">
        <f>IF(VLOOKUP(A94,Padló!A:H,8,0)=0,"",VLOOKUP(A94,Padló!A:H,8,0))</f>
        <v/>
      </c>
      <c r="J94" s="324" t="s">
        <v>258</v>
      </c>
      <c r="K94" s="283">
        <v>941197</v>
      </c>
      <c r="L94" s="284">
        <v>1140795</v>
      </c>
      <c r="M94" s="284">
        <v>1140845</v>
      </c>
      <c r="N94" s="284">
        <v>1140902</v>
      </c>
      <c r="O94" s="284">
        <v>1140994</v>
      </c>
      <c r="P94" s="292">
        <v>1279320</v>
      </c>
      <c r="Q94" s="292">
        <v>1279316</v>
      </c>
      <c r="R94" s="292">
        <v>1279263</v>
      </c>
      <c r="S94" s="293">
        <v>736301</v>
      </c>
    </row>
    <row r="95" spans="1:19" x14ac:dyDescent="0.25">
      <c r="A95" s="316">
        <v>367839</v>
      </c>
      <c r="B95" s="315" t="s">
        <v>445</v>
      </c>
      <c r="C95" s="318" t="s">
        <v>84</v>
      </c>
      <c r="D95" s="314" t="s">
        <v>101</v>
      </c>
      <c r="E95" s="314" t="s">
        <v>491</v>
      </c>
      <c r="F95" s="386"/>
      <c r="G95" s="308"/>
      <c r="H95" s="282">
        <f>VLOOKUP(A95,Padló!A:G,7,0)</f>
        <v>6290</v>
      </c>
      <c r="I95" s="478" t="str">
        <f>IF(VLOOKUP(A95,Padló!A:H,8,0)=0,"",VLOOKUP(A95,Padló!A:H,8,0))</f>
        <v/>
      </c>
      <c r="J95" s="324" t="s">
        <v>340</v>
      </c>
      <c r="K95" s="283">
        <v>219374</v>
      </c>
      <c r="L95" s="284">
        <v>1140793</v>
      </c>
      <c r="M95" s="284">
        <v>1140843</v>
      </c>
      <c r="N95" s="284">
        <v>1140900</v>
      </c>
      <c r="O95" s="284">
        <v>1140992</v>
      </c>
      <c r="P95" s="292">
        <v>1131134</v>
      </c>
      <c r="Q95" s="292">
        <v>1131158</v>
      </c>
      <c r="R95" s="292">
        <v>1131273</v>
      </c>
      <c r="S95" s="293">
        <v>736301</v>
      </c>
    </row>
    <row r="96" spans="1:19" x14ac:dyDescent="0.25">
      <c r="A96" s="316">
        <v>366993</v>
      </c>
      <c r="B96" s="315" t="s">
        <v>445</v>
      </c>
      <c r="C96" s="318" t="s">
        <v>84</v>
      </c>
      <c r="D96" s="314" t="s">
        <v>101</v>
      </c>
      <c r="E96" s="314" t="s">
        <v>491</v>
      </c>
      <c r="F96" s="386" t="s">
        <v>266</v>
      </c>
      <c r="G96" s="308" t="s">
        <v>67</v>
      </c>
      <c r="H96" s="282">
        <f>VLOOKUP(A96,Padló!A:G,7,0)</f>
        <v>6990</v>
      </c>
      <c r="I96" s="478" t="str">
        <f>IF(VLOOKUP(A96,Padló!A:H,8,0)=0,"",VLOOKUP(A96,Padló!A:H,8,0))</f>
        <v/>
      </c>
      <c r="J96" s="319" t="s">
        <v>340</v>
      </c>
      <c r="K96" s="283">
        <v>219374</v>
      </c>
      <c r="L96" s="284">
        <v>1140793</v>
      </c>
      <c r="M96" s="284">
        <v>1140843</v>
      </c>
      <c r="N96" s="284">
        <v>1140900</v>
      </c>
      <c r="O96" s="284">
        <v>1140992</v>
      </c>
      <c r="P96" s="292">
        <v>1131134</v>
      </c>
      <c r="Q96" s="292">
        <v>1131158</v>
      </c>
      <c r="R96" s="292">
        <v>1131273</v>
      </c>
      <c r="S96" s="293">
        <v>736301</v>
      </c>
    </row>
    <row r="97" spans="1:19" x14ac:dyDescent="0.25">
      <c r="A97" s="310">
        <v>367440</v>
      </c>
      <c r="B97" s="311"/>
      <c r="C97" s="312" t="s">
        <v>541</v>
      </c>
      <c r="D97" s="312" t="s">
        <v>542</v>
      </c>
      <c r="E97" s="314" t="s">
        <v>491</v>
      </c>
      <c r="F97" s="386"/>
      <c r="G97" s="313" t="s">
        <v>67</v>
      </c>
      <c r="H97" s="282">
        <f>VLOOKUP(A97,Padló!A:G,7,0)</f>
        <v>6990</v>
      </c>
      <c r="I97" s="478" t="str">
        <f>IF(VLOOKUP(A97,Padló!A:H,8,0)=0,"",VLOOKUP(A97,Padló!A:H,8,0))</f>
        <v/>
      </c>
      <c r="J97" s="313" t="s">
        <v>543</v>
      </c>
      <c r="K97" s="283">
        <v>219345</v>
      </c>
      <c r="L97" s="284">
        <v>1344707</v>
      </c>
      <c r="M97" s="284">
        <v>1344696</v>
      </c>
      <c r="N97" s="284">
        <v>1344685</v>
      </c>
      <c r="O97" s="284">
        <v>1344711</v>
      </c>
      <c r="P97" s="292">
        <v>1131157</v>
      </c>
      <c r="Q97" s="292">
        <v>1131181</v>
      </c>
      <c r="R97" s="292">
        <v>1131335</v>
      </c>
      <c r="S97" s="293">
        <v>736300</v>
      </c>
    </row>
    <row r="98" spans="1:19" x14ac:dyDescent="0.25">
      <c r="A98" s="316">
        <v>367921</v>
      </c>
      <c r="B98" s="315" t="s">
        <v>446</v>
      </c>
      <c r="C98" s="318" t="s">
        <v>31</v>
      </c>
      <c r="D98" s="314" t="s">
        <v>102</v>
      </c>
      <c r="E98" s="314" t="s">
        <v>491</v>
      </c>
      <c r="F98" s="386"/>
      <c r="G98" s="308"/>
      <c r="H98" s="282">
        <f>VLOOKUP(A98,Padló!A:G,7,0)</f>
        <v>6290</v>
      </c>
      <c r="I98" s="478" t="str">
        <f>IF(VLOOKUP(A98,Padló!A:H,8,0)=0,"",VLOOKUP(A98,Padló!A:H,8,0))</f>
        <v/>
      </c>
      <c r="J98" s="324" t="s">
        <v>351</v>
      </c>
      <c r="K98" s="283">
        <v>1254990</v>
      </c>
      <c r="L98" s="284">
        <v>1140790</v>
      </c>
      <c r="M98" s="284">
        <v>1140840</v>
      </c>
      <c r="N98" s="284">
        <v>1140897</v>
      </c>
      <c r="O98" s="284">
        <v>1140989</v>
      </c>
      <c r="P98" s="292">
        <v>1131155</v>
      </c>
      <c r="Q98" s="292">
        <v>1131179</v>
      </c>
      <c r="R98" s="292">
        <v>1131333</v>
      </c>
      <c r="S98" s="293">
        <v>736301</v>
      </c>
    </row>
    <row r="99" spans="1:19" x14ac:dyDescent="0.25">
      <c r="A99" s="316">
        <v>367082</v>
      </c>
      <c r="B99" s="321" t="s">
        <v>415</v>
      </c>
      <c r="C99" s="318" t="s">
        <v>31</v>
      </c>
      <c r="D99" s="314" t="s">
        <v>102</v>
      </c>
      <c r="E99" s="314" t="s">
        <v>491</v>
      </c>
      <c r="F99" s="386" t="s">
        <v>266</v>
      </c>
      <c r="G99" s="308" t="s">
        <v>67</v>
      </c>
      <c r="H99" s="282">
        <f>VLOOKUP(A99,Padló!A:G,7,0)</f>
        <v>6990</v>
      </c>
      <c r="I99" s="478">
        <f>IF(VLOOKUP(A99,Padló!A:H,8,0)=0,"",VLOOKUP(A99,Padló!A:H,8,0))</f>
        <v>5990</v>
      </c>
      <c r="J99" s="319" t="s">
        <v>351</v>
      </c>
      <c r="K99" s="283">
        <v>1254990</v>
      </c>
      <c r="L99" s="284">
        <v>1140790</v>
      </c>
      <c r="M99" s="284">
        <v>1140840</v>
      </c>
      <c r="N99" s="284">
        <v>1140897</v>
      </c>
      <c r="O99" s="284">
        <v>1140989</v>
      </c>
      <c r="P99" s="292">
        <v>1131155</v>
      </c>
      <c r="Q99" s="292">
        <v>1131179</v>
      </c>
      <c r="R99" s="292">
        <v>1131333</v>
      </c>
      <c r="S99" s="293">
        <v>736301</v>
      </c>
    </row>
    <row r="100" spans="1:19" x14ac:dyDescent="0.25">
      <c r="A100" s="300">
        <v>362216</v>
      </c>
      <c r="B100" s="332" t="s">
        <v>421</v>
      </c>
      <c r="C100" s="302" t="s">
        <v>40</v>
      </c>
      <c r="D100" s="302" t="s">
        <v>385</v>
      </c>
      <c r="E100" s="289" t="s">
        <v>483</v>
      </c>
      <c r="F100" s="386" t="s">
        <v>266</v>
      </c>
      <c r="G100" s="303" t="s">
        <v>125</v>
      </c>
      <c r="H100" s="282">
        <f>VLOOKUP(A100,Padló!A:G,7,0)</f>
        <v>8390</v>
      </c>
      <c r="I100" s="478" t="str">
        <f>IF(VLOOKUP(A100,Padló!A:H,8,0)=0,"",VLOOKUP(A100,Padló!A:H,8,0))</f>
        <v/>
      </c>
      <c r="J100" s="291" t="s">
        <v>327</v>
      </c>
      <c r="K100" s="283">
        <v>219351</v>
      </c>
      <c r="L100" s="284">
        <v>1140792</v>
      </c>
      <c r="M100" s="284">
        <v>1140842</v>
      </c>
      <c r="N100" s="284">
        <v>1140899</v>
      </c>
      <c r="O100" s="284">
        <v>1140991</v>
      </c>
      <c r="P100" s="292">
        <v>1131136</v>
      </c>
      <c r="Q100" s="292">
        <v>1131160</v>
      </c>
      <c r="R100" s="292">
        <v>1131274</v>
      </c>
      <c r="S100" s="293">
        <v>736300</v>
      </c>
    </row>
    <row r="101" spans="1:19" x14ac:dyDescent="0.25">
      <c r="A101" s="300">
        <v>362247</v>
      </c>
      <c r="B101" s="332" t="s">
        <v>422</v>
      </c>
      <c r="C101" s="302" t="s">
        <v>41</v>
      </c>
      <c r="D101" s="302" t="s">
        <v>386</v>
      </c>
      <c r="E101" s="289" t="s">
        <v>483</v>
      </c>
      <c r="F101" s="386" t="s">
        <v>266</v>
      </c>
      <c r="G101" s="303" t="s">
        <v>125</v>
      </c>
      <c r="H101" s="282">
        <f>VLOOKUP(A101,Padló!A:G,7,0)</f>
        <v>8390</v>
      </c>
      <c r="I101" s="478" t="str">
        <f>IF(VLOOKUP(A101,Padló!A:H,8,0)=0,"",VLOOKUP(A101,Padló!A:H,8,0))</f>
        <v/>
      </c>
      <c r="J101" s="291" t="s">
        <v>328</v>
      </c>
      <c r="K101" s="283">
        <v>219352</v>
      </c>
      <c r="L101" s="284">
        <v>1140619</v>
      </c>
      <c r="M101" s="284">
        <v>1140739</v>
      </c>
      <c r="N101" s="284">
        <v>1140876</v>
      </c>
      <c r="O101" s="284">
        <v>1140978</v>
      </c>
      <c r="P101" s="292">
        <v>1131157</v>
      </c>
      <c r="Q101" s="292">
        <v>1131181</v>
      </c>
      <c r="R101" s="292">
        <v>1131335</v>
      </c>
      <c r="S101" s="293">
        <v>736301</v>
      </c>
    </row>
    <row r="102" spans="1:19" x14ac:dyDescent="0.25">
      <c r="A102" s="310">
        <v>368164</v>
      </c>
      <c r="B102" s="311"/>
      <c r="C102" s="312" t="s">
        <v>544</v>
      </c>
      <c r="D102" s="312" t="s">
        <v>545</v>
      </c>
      <c r="E102" s="314" t="s">
        <v>491</v>
      </c>
      <c r="F102" s="386"/>
      <c r="G102" s="313"/>
      <c r="H102" s="282">
        <f>VLOOKUP(A102,Padló!A:G,7,0)</f>
        <v>6290</v>
      </c>
      <c r="I102" s="478" t="str">
        <f>IF(VLOOKUP(A102,Padló!A:H,8,0)=0,"",VLOOKUP(A102,Padló!A:H,8,0))</f>
        <v/>
      </c>
      <c r="J102" s="313" t="s">
        <v>256</v>
      </c>
      <c r="K102" s="283">
        <v>219353</v>
      </c>
      <c r="L102" s="284">
        <v>1140792</v>
      </c>
      <c r="M102" s="284">
        <v>1140842</v>
      </c>
      <c r="N102" s="284">
        <v>1140899</v>
      </c>
      <c r="O102" s="284">
        <v>1140991</v>
      </c>
      <c r="P102" s="292">
        <v>1131134</v>
      </c>
      <c r="Q102" s="292">
        <v>1131158</v>
      </c>
      <c r="R102" s="292">
        <v>1131273</v>
      </c>
      <c r="S102" s="293">
        <v>736301</v>
      </c>
    </row>
    <row r="103" spans="1:19" x14ac:dyDescent="0.25">
      <c r="A103" s="310">
        <v>366764</v>
      </c>
      <c r="B103" s="311"/>
      <c r="C103" s="312" t="s">
        <v>544</v>
      </c>
      <c r="D103" s="312" t="s">
        <v>545</v>
      </c>
      <c r="E103" s="314" t="s">
        <v>491</v>
      </c>
      <c r="F103" s="386"/>
      <c r="G103" s="313" t="s">
        <v>67</v>
      </c>
      <c r="H103" s="282">
        <f>VLOOKUP(A103,Padló!A:G,7,0)</f>
        <v>6990</v>
      </c>
      <c r="I103" s="478" t="str">
        <f>IF(VLOOKUP(A103,Padló!A:H,8,0)=0,"",VLOOKUP(A103,Padló!A:H,8,0))</f>
        <v/>
      </c>
      <c r="J103" s="313" t="s">
        <v>256</v>
      </c>
      <c r="K103" s="283">
        <v>219353</v>
      </c>
      <c r="L103" s="284">
        <v>1140792</v>
      </c>
      <c r="M103" s="284">
        <v>1140842</v>
      </c>
      <c r="N103" s="284">
        <v>1140899</v>
      </c>
      <c r="O103" s="284">
        <v>1140991</v>
      </c>
      <c r="P103" s="292">
        <v>1131134</v>
      </c>
      <c r="Q103" s="292">
        <v>1131158</v>
      </c>
      <c r="R103" s="292">
        <v>1131273</v>
      </c>
      <c r="S103" s="293">
        <v>736301</v>
      </c>
    </row>
    <row r="104" spans="1:19" x14ac:dyDescent="0.25">
      <c r="A104" s="300">
        <v>362698</v>
      </c>
      <c r="B104" s="332" t="s">
        <v>423</v>
      </c>
      <c r="C104" s="302" t="s">
        <v>42</v>
      </c>
      <c r="D104" s="302" t="s">
        <v>387</v>
      </c>
      <c r="E104" s="289" t="s">
        <v>483</v>
      </c>
      <c r="F104" s="386" t="s">
        <v>266</v>
      </c>
      <c r="G104" s="303" t="s">
        <v>125</v>
      </c>
      <c r="H104" s="282">
        <f>VLOOKUP(A104,Padló!A:G,7,0)</f>
        <v>8390</v>
      </c>
      <c r="I104" s="478" t="str">
        <f>IF(VLOOKUP(A104,Padló!A:H,8,0)=0,"",VLOOKUP(A104,Padló!A:H,8,0))</f>
        <v/>
      </c>
      <c r="J104" s="291" t="s">
        <v>333</v>
      </c>
      <c r="K104" s="283">
        <v>1022784</v>
      </c>
      <c r="L104" s="284">
        <v>1140795</v>
      </c>
      <c r="M104" s="284">
        <v>1140845</v>
      </c>
      <c r="N104" s="284">
        <v>1140902</v>
      </c>
      <c r="O104" s="284">
        <v>1140994</v>
      </c>
      <c r="P104" s="292">
        <v>1131137</v>
      </c>
      <c r="Q104" s="292">
        <v>1131161</v>
      </c>
      <c r="R104" s="292">
        <v>1131275</v>
      </c>
      <c r="S104" s="293">
        <v>736301</v>
      </c>
    </row>
    <row r="105" spans="1:19" x14ac:dyDescent="0.25">
      <c r="A105" s="310">
        <v>364876</v>
      </c>
      <c r="B105" s="311"/>
      <c r="C105" s="312" t="s">
        <v>546</v>
      </c>
      <c r="D105" s="312" t="s">
        <v>547</v>
      </c>
      <c r="E105" s="314" t="s">
        <v>504</v>
      </c>
      <c r="F105" s="386"/>
      <c r="G105" s="313"/>
      <c r="H105" s="282">
        <f>VLOOKUP(A105,Padló!A:G,7,0)</f>
        <v>5990</v>
      </c>
      <c r="I105" s="478" t="str">
        <f>IF(VLOOKUP(A105,Padló!A:H,8,0)=0,"",VLOOKUP(A105,Padló!A:H,8,0))</f>
        <v/>
      </c>
      <c r="J105" s="313" t="s">
        <v>534</v>
      </c>
      <c r="K105" s="283">
        <v>941408</v>
      </c>
      <c r="L105" s="284">
        <v>1344704</v>
      </c>
      <c r="M105" s="284">
        <v>1344692</v>
      </c>
      <c r="N105" s="284">
        <v>1344681</v>
      </c>
      <c r="O105" s="284">
        <v>1344708</v>
      </c>
      <c r="P105" s="292">
        <v>1131153</v>
      </c>
      <c r="Q105" s="292">
        <v>1131177</v>
      </c>
      <c r="R105" s="292">
        <v>1131331</v>
      </c>
      <c r="S105" s="293">
        <v>736301</v>
      </c>
    </row>
    <row r="106" spans="1:19" x14ac:dyDescent="0.25">
      <c r="A106" s="287">
        <v>368423</v>
      </c>
      <c r="B106" s="315" t="s">
        <v>442</v>
      </c>
      <c r="C106" s="289" t="s">
        <v>18</v>
      </c>
      <c r="D106" s="289" t="s">
        <v>19</v>
      </c>
      <c r="E106" s="289" t="s">
        <v>498</v>
      </c>
      <c r="F106" s="386" t="s">
        <v>266</v>
      </c>
      <c r="G106" s="290" t="s">
        <v>67</v>
      </c>
      <c r="H106" s="282">
        <f>VLOOKUP(A106,Padló!A:G,7,0)</f>
        <v>5990</v>
      </c>
      <c r="I106" s="478" t="str">
        <f>IF(VLOOKUP(A106,Padló!A:H,8,0)=0,"",VLOOKUP(A106,Padló!A:H,8,0))</f>
        <v/>
      </c>
      <c r="J106" s="291" t="s">
        <v>359</v>
      </c>
      <c r="K106" s="283">
        <v>941409</v>
      </c>
      <c r="L106" s="284">
        <v>1140793</v>
      </c>
      <c r="M106" s="284">
        <v>1140843</v>
      </c>
      <c r="N106" s="284">
        <v>1140900</v>
      </c>
      <c r="O106" s="284">
        <v>1140992</v>
      </c>
      <c r="P106" s="292">
        <v>1131149</v>
      </c>
      <c r="Q106" s="292">
        <v>1131173</v>
      </c>
      <c r="R106" s="292">
        <v>1131327</v>
      </c>
      <c r="S106" s="293">
        <v>736301</v>
      </c>
    </row>
    <row r="107" spans="1:19" x14ac:dyDescent="0.25">
      <c r="A107" s="316">
        <v>365187</v>
      </c>
      <c r="B107" s="317" t="s">
        <v>405</v>
      </c>
      <c r="C107" s="318" t="s">
        <v>18</v>
      </c>
      <c r="D107" s="314" t="s">
        <v>19</v>
      </c>
      <c r="E107" s="314" t="s">
        <v>499</v>
      </c>
      <c r="F107" s="386"/>
      <c r="G107" s="314"/>
      <c r="H107" s="282">
        <f>VLOOKUP(A107,Padló!A:G,7,0)</f>
        <v>5890</v>
      </c>
      <c r="I107" s="478" t="str">
        <f>IF(VLOOKUP(A107,Padló!A:H,8,0)=0,"",VLOOKUP(A107,Padló!A:H,8,0))</f>
        <v/>
      </c>
      <c r="J107" s="319" t="s">
        <v>359</v>
      </c>
      <c r="K107" s="283">
        <v>941409</v>
      </c>
      <c r="L107" s="284">
        <v>1140793</v>
      </c>
      <c r="M107" s="284">
        <v>1140843</v>
      </c>
      <c r="N107" s="284">
        <v>1140900</v>
      </c>
      <c r="O107" s="284">
        <v>1140992</v>
      </c>
      <c r="P107" s="292">
        <v>1131149</v>
      </c>
      <c r="Q107" s="292">
        <v>1131173</v>
      </c>
      <c r="R107" s="292">
        <v>1131327</v>
      </c>
      <c r="S107" s="293">
        <v>736301</v>
      </c>
    </row>
    <row r="108" spans="1:19" x14ac:dyDescent="0.25">
      <c r="A108" s="316">
        <v>366931</v>
      </c>
      <c r="B108" s="321"/>
      <c r="C108" s="318" t="s">
        <v>85</v>
      </c>
      <c r="D108" s="314" t="s">
        <v>103</v>
      </c>
      <c r="E108" s="314" t="s">
        <v>491</v>
      </c>
      <c r="F108" s="386" t="s">
        <v>266</v>
      </c>
      <c r="G108" s="308" t="s">
        <v>67</v>
      </c>
      <c r="H108" s="282">
        <f>VLOOKUP(A108,Padló!A:G,7,0)</f>
        <v>6990</v>
      </c>
      <c r="I108" s="478" t="str">
        <f>IF(VLOOKUP(A108,Padló!A:H,8,0)=0,"",VLOOKUP(A108,Padló!A:H,8,0))</f>
        <v/>
      </c>
      <c r="J108" s="319" t="s">
        <v>348</v>
      </c>
      <c r="K108" s="283">
        <v>955360</v>
      </c>
      <c r="L108" s="284" t="s">
        <v>10</v>
      </c>
      <c r="M108" s="284" t="s">
        <v>10</v>
      </c>
      <c r="N108" s="284" t="s">
        <v>10</v>
      </c>
      <c r="O108" s="284" t="s">
        <v>10</v>
      </c>
      <c r="P108" s="292">
        <v>1279323</v>
      </c>
      <c r="Q108" s="292">
        <v>1279370</v>
      </c>
      <c r="R108" s="292">
        <v>1279283</v>
      </c>
      <c r="S108" s="293">
        <v>736300</v>
      </c>
    </row>
    <row r="109" spans="1:19" x14ac:dyDescent="0.25">
      <c r="A109" s="310">
        <v>362964</v>
      </c>
      <c r="B109" s="311"/>
      <c r="C109" s="312" t="s">
        <v>548</v>
      </c>
      <c r="D109" s="312" t="s">
        <v>549</v>
      </c>
      <c r="E109" s="289" t="s">
        <v>500</v>
      </c>
      <c r="F109" s="386"/>
      <c r="G109" s="313" t="s">
        <v>67</v>
      </c>
      <c r="H109" s="282">
        <f>VLOOKUP(A109,Padló!A:G,7,0)</f>
        <v>9890</v>
      </c>
      <c r="I109" s="478" t="str">
        <f>IF(VLOOKUP(A109,Padló!A:H,8,0)=0,"",VLOOKUP(A109,Padló!A:H,8,0))</f>
        <v/>
      </c>
      <c r="J109" s="313" t="s">
        <v>224</v>
      </c>
      <c r="K109" s="283">
        <v>1022755</v>
      </c>
      <c r="L109" s="284">
        <v>1140792</v>
      </c>
      <c r="M109" s="284">
        <v>1140842</v>
      </c>
      <c r="N109" s="284">
        <v>1140899</v>
      </c>
      <c r="O109" s="284">
        <v>1140991</v>
      </c>
      <c r="P109" s="292">
        <v>1279321</v>
      </c>
      <c r="Q109" s="292">
        <v>1279279</v>
      </c>
      <c r="R109" s="292">
        <v>1279255</v>
      </c>
      <c r="S109" s="293">
        <v>736301</v>
      </c>
    </row>
    <row r="110" spans="1:19" x14ac:dyDescent="0.25">
      <c r="A110" s="310">
        <v>369901</v>
      </c>
      <c r="B110" s="311"/>
      <c r="C110" s="312" t="s">
        <v>550</v>
      </c>
      <c r="D110" s="312" t="s">
        <v>551</v>
      </c>
      <c r="E110" s="312" t="s">
        <v>552</v>
      </c>
      <c r="F110" s="386"/>
      <c r="G110" s="313" t="s">
        <v>67</v>
      </c>
      <c r="H110" s="282">
        <f>VLOOKUP(A110,Padló!A:G,7,0)</f>
        <v>10790</v>
      </c>
      <c r="I110" s="478" t="str">
        <f>IF(VLOOKUP(A110,Padló!A:H,8,0)=0,"",VLOOKUP(A110,Padló!A:H,8,0))</f>
        <v/>
      </c>
      <c r="J110" s="313" t="s">
        <v>306</v>
      </c>
      <c r="K110" s="283">
        <v>1046236</v>
      </c>
      <c r="L110" s="284">
        <v>1140792</v>
      </c>
      <c r="M110" s="284">
        <v>1140842</v>
      </c>
      <c r="N110" s="284">
        <v>1140899</v>
      </c>
      <c r="O110" s="284">
        <v>1140991</v>
      </c>
      <c r="P110" s="292">
        <v>1131134</v>
      </c>
      <c r="Q110" s="292">
        <v>1131158</v>
      </c>
      <c r="R110" s="292">
        <v>1131273</v>
      </c>
      <c r="S110" s="293">
        <v>736301</v>
      </c>
    </row>
    <row r="111" spans="1:19" x14ac:dyDescent="0.25">
      <c r="A111" s="310">
        <v>369871</v>
      </c>
      <c r="B111" s="311"/>
      <c r="C111" s="312" t="s">
        <v>553</v>
      </c>
      <c r="D111" s="312" t="s">
        <v>554</v>
      </c>
      <c r="E111" s="312" t="s">
        <v>552</v>
      </c>
      <c r="F111" s="386"/>
      <c r="G111" s="313" t="s">
        <v>67</v>
      </c>
      <c r="H111" s="282">
        <f>VLOOKUP(A111,Padló!A:G,7,0)</f>
        <v>10790</v>
      </c>
      <c r="I111" s="478" t="str">
        <f>IF(VLOOKUP(A111,Padló!A:H,8,0)=0,"",VLOOKUP(A111,Padló!A:H,8,0))</f>
        <v/>
      </c>
      <c r="J111" s="313" t="s">
        <v>334</v>
      </c>
      <c r="K111" s="283">
        <v>1046231</v>
      </c>
      <c r="L111" s="284">
        <v>1140619</v>
      </c>
      <c r="M111" s="284">
        <v>1140739</v>
      </c>
      <c r="N111" s="284">
        <v>1140876</v>
      </c>
      <c r="O111" s="284">
        <v>1140978</v>
      </c>
      <c r="P111" s="292">
        <v>1131149</v>
      </c>
      <c r="Q111" s="292">
        <v>1131173</v>
      </c>
      <c r="R111" s="292">
        <v>1131327</v>
      </c>
      <c r="S111" s="293">
        <v>736300</v>
      </c>
    </row>
    <row r="112" spans="1:19" x14ac:dyDescent="0.25">
      <c r="A112" s="310">
        <v>369840</v>
      </c>
      <c r="B112" s="311"/>
      <c r="C112" s="312" t="s">
        <v>555</v>
      </c>
      <c r="D112" s="312" t="s">
        <v>556</v>
      </c>
      <c r="E112" s="312" t="s">
        <v>552</v>
      </c>
      <c r="F112" s="386"/>
      <c r="G112" s="313" t="s">
        <v>67</v>
      </c>
      <c r="H112" s="282">
        <f>VLOOKUP(A112,Padló!A:G,7,0)</f>
        <v>10790</v>
      </c>
      <c r="I112" s="478" t="str">
        <f>IF(VLOOKUP(A112,Padló!A:H,8,0)=0,"",VLOOKUP(A112,Padló!A:H,8,0))</f>
        <v/>
      </c>
      <c r="J112" s="313" t="s">
        <v>351</v>
      </c>
      <c r="K112" s="283">
        <v>1254990</v>
      </c>
      <c r="L112" s="284">
        <v>1140618</v>
      </c>
      <c r="M112" s="284">
        <v>1140738</v>
      </c>
      <c r="N112" s="284">
        <v>1140875</v>
      </c>
      <c r="O112" s="284">
        <v>1140977</v>
      </c>
      <c r="P112" s="292">
        <v>1279301</v>
      </c>
      <c r="Q112" s="292">
        <v>1279360</v>
      </c>
      <c r="R112" s="292">
        <v>1279254</v>
      </c>
      <c r="S112" s="293">
        <v>736301</v>
      </c>
    </row>
    <row r="113" spans="1:19" x14ac:dyDescent="0.25">
      <c r="A113" s="310">
        <v>369796</v>
      </c>
      <c r="B113" s="311"/>
      <c r="C113" s="312" t="s">
        <v>557</v>
      </c>
      <c r="D113" s="312" t="s">
        <v>558</v>
      </c>
      <c r="E113" s="312" t="s">
        <v>552</v>
      </c>
      <c r="F113" s="386"/>
      <c r="G113" s="313" t="s">
        <v>67</v>
      </c>
      <c r="H113" s="282">
        <f>VLOOKUP(A113,Padló!A:G,7,0)</f>
        <v>10790</v>
      </c>
      <c r="I113" s="478" t="str">
        <f>IF(VLOOKUP(A113,Padló!A:H,8,0)=0,"",VLOOKUP(A113,Padló!A:H,8,0))</f>
        <v/>
      </c>
      <c r="J113" s="313" t="s">
        <v>559</v>
      </c>
      <c r="K113" s="283">
        <v>1254981</v>
      </c>
      <c r="L113" s="284">
        <v>1140784</v>
      </c>
      <c r="M113" s="284">
        <v>1140834</v>
      </c>
      <c r="N113" s="284">
        <v>1140891</v>
      </c>
      <c r="O113" s="284">
        <v>1140983</v>
      </c>
      <c r="P113" s="292">
        <v>1279276</v>
      </c>
      <c r="Q113" s="292">
        <v>1279324</v>
      </c>
      <c r="R113" s="292">
        <v>1279281</v>
      </c>
      <c r="S113" s="293">
        <v>1432746</v>
      </c>
    </row>
    <row r="114" spans="1:19" x14ac:dyDescent="0.25">
      <c r="A114" s="287">
        <v>363558</v>
      </c>
      <c r="B114" s="299" t="s">
        <v>424</v>
      </c>
      <c r="C114" s="289" t="s">
        <v>49</v>
      </c>
      <c r="D114" s="333" t="s">
        <v>395</v>
      </c>
      <c r="E114" s="289" t="s">
        <v>529</v>
      </c>
      <c r="F114" s="386" t="s">
        <v>266</v>
      </c>
      <c r="G114" s="290" t="s">
        <v>67</v>
      </c>
      <c r="H114" s="282">
        <f>VLOOKUP(A114,Padló!A:G,7,0)</f>
        <v>7790</v>
      </c>
      <c r="I114" s="478" t="str">
        <f>IF(VLOOKUP(A114,Padló!A:H,8,0)=0,"",VLOOKUP(A114,Padló!A:H,8,0))</f>
        <v/>
      </c>
      <c r="J114" s="291" t="s">
        <v>340</v>
      </c>
      <c r="K114" s="283">
        <v>219374</v>
      </c>
      <c r="L114" s="284">
        <v>1140793</v>
      </c>
      <c r="M114" s="284">
        <v>1140843</v>
      </c>
      <c r="N114" s="284">
        <v>1140900</v>
      </c>
      <c r="O114" s="284">
        <v>1140992</v>
      </c>
      <c r="P114" s="292">
        <v>1131134</v>
      </c>
      <c r="Q114" s="292">
        <v>1131158</v>
      </c>
      <c r="R114" s="292">
        <v>1131273</v>
      </c>
      <c r="S114" s="293">
        <v>736301</v>
      </c>
    </row>
    <row r="115" spans="1:19" x14ac:dyDescent="0.25">
      <c r="A115" s="287">
        <v>363251</v>
      </c>
      <c r="B115" s="299" t="s">
        <v>425</v>
      </c>
      <c r="C115" s="289" t="s">
        <v>50</v>
      </c>
      <c r="D115" s="333" t="s">
        <v>396</v>
      </c>
      <c r="E115" s="289" t="s">
        <v>529</v>
      </c>
      <c r="F115" s="386" t="s">
        <v>266</v>
      </c>
      <c r="G115" s="290" t="s">
        <v>67</v>
      </c>
      <c r="H115" s="282">
        <f>VLOOKUP(A115,Padló!A:G,7,0)</f>
        <v>7790</v>
      </c>
      <c r="I115" s="478" t="str">
        <f>IF(VLOOKUP(A115,Padló!A:H,8,0)=0,"",VLOOKUP(A115,Padló!A:H,8,0))</f>
        <v/>
      </c>
      <c r="J115" s="291" t="s">
        <v>257</v>
      </c>
      <c r="K115" s="283">
        <v>1254980</v>
      </c>
      <c r="L115" s="284">
        <v>1140785</v>
      </c>
      <c r="M115" s="284">
        <v>1140835</v>
      </c>
      <c r="N115" s="284">
        <v>1140892</v>
      </c>
      <c r="O115" s="284">
        <v>1140984</v>
      </c>
      <c r="P115" s="292">
        <v>1279276</v>
      </c>
      <c r="Q115" s="292">
        <v>1279324</v>
      </c>
      <c r="R115" s="292">
        <v>1279281</v>
      </c>
      <c r="S115" s="293">
        <v>1432746</v>
      </c>
    </row>
    <row r="116" spans="1:19" x14ac:dyDescent="0.25">
      <c r="A116" s="326">
        <v>362278</v>
      </c>
      <c r="B116" s="327"/>
      <c r="C116" s="328" t="s">
        <v>560</v>
      </c>
      <c r="D116" s="328" t="s">
        <v>561</v>
      </c>
      <c r="E116" s="298" t="s">
        <v>482</v>
      </c>
      <c r="F116" s="386"/>
      <c r="G116" s="313" t="s">
        <v>124</v>
      </c>
      <c r="H116" s="282">
        <f>VLOOKUP(A116,Padló!A:G,7,0)</f>
        <v>10790</v>
      </c>
      <c r="I116" s="478" t="str">
        <f>IF(VLOOKUP(A116,Padló!A:H,8,0)=0,"",VLOOKUP(A116,Padló!A:H,8,0))</f>
        <v/>
      </c>
      <c r="J116" s="313" t="s">
        <v>241</v>
      </c>
      <c r="K116" s="283">
        <v>941182</v>
      </c>
      <c r="L116" s="284">
        <v>1164549</v>
      </c>
      <c r="M116" s="284">
        <v>1164824</v>
      </c>
      <c r="N116" s="284">
        <v>1164826</v>
      </c>
      <c r="O116" s="284">
        <v>1164820</v>
      </c>
      <c r="P116" s="292">
        <v>1279278</v>
      </c>
      <c r="Q116" s="292">
        <v>1279336</v>
      </c>
      <c r="R116" s="292">
        <v>1279258</v>
      </c>
      <c r="S116" s="293">
        <v>0</v>
      </c>
    </row>
    <row r="117" spans="1:19" x14ac:dyDescent="0.25">
      <c r="A117" s="296">
        <v>362421</v>
      </c>
      <c r="B117" s="297" t="s">
        <v>434</v>
      </c>
      <c r="C117" s="298" t="s">
        <v>57</v>
      </c>
      <c r="D117" s="298" t="s">
        <v>120</v>
      </c>
      <c r="E117" s="298" t="s">
        <v>482</v>
      </c>
      <c r="F117" s="386" t="s">
        <v>266</v>
      </c>
      <c r="G117" s="290" t="s">
        <v>124</v>
      </c>
      <c r="H117" s="282">
        <f>VLOOKUP(A117,Padló!A:G,7,0)</f>
        <v>10790</v>
      </c>
      <c r="I117" s="478" t="str">
        <f>IF(VLOOKUP(A117,Padló!A:H,8,0)=0,"",VLOOKUP(A117,Padló!A:H,8,0))</f>
        <v/>
      </c>
      <c r="J117" s="291" t="s">
        <v>244</v>
      </c>
      <c r="K117" s="283">
        <v>1279129</v>
      </c>
      <c r="L117" s="284">
        <v>1344706</v>
      </c>
      <c r="M117" s="284">
        <v>1344694</v>
      </c>
      <c r="N117" s="284">
        <v>1344683</v>
      </c>
      <c r="O117" s="284">
        <v>1344691</v>
      </c>
      <c r="P117" s="292">
        <v>1279278</v>
      </c>
      <c r="Q117" s="292">
        <v>1279336</v>
      </c>
      <c r="R117" s="292">
        <v>1279258</v>
      </c>
      <c r="S117" s="293">
        <v>1432746</v>
      </c>
    </row>
    <row r="118" spans="1:19" x14ac:dyDescent="0.25">
      <c r="A118" s="310">
        <v>361622</v>
      </c>
      <c r="B118" s="311"/>
      <c r="C118" s="312" t="s">
        <v>562</v>
      </c>
      <c r="D118" s="312" t="s">
        <v>563</v>
      </c>
      <c r="E118" s="312" t="s">
        <v>496</v>
      </c>
      <c r="F118" s="386"/>
      <c r="G118" s="313" t="s">
        <v>67</v>
      </c>
      <c r="H118" s="282">
        <f>VLOOKUP(A118,Padló!A:G,7,0)</f>
        <v>9290</v>
      </c>
      <c r="I118" s="478" t="str">
        <f>IF(VLOOKUP(A118,Padló!A:H,8,0)=0,"",VLOOKUP(A118,Padló!A:H,8,0))</f>
        <v/>
      </c>
      <c r="J118" s="313" t="s">
        <v>361</v>
      </c>
      <c r="K118" s="283">
        <v>1022757</v>
      </c>
      <c r="L118" s="284">
        <v>1140792</v>
      </c>
      <c r="M118" s="284">
        <v>1140842</v>
      </c>
      <c r="N118" s="284">
        <v>1140899</v>
      </c>
      <c r="O118" s="284">
        <v>1140991</v>
      </c>
      <c r="P118" s="292">
        <v>1131134</v>
      </c>
      <c r="Q118" s="292">
        <v>1131158</v>
      </c>
      <c r="R118" s="292">
        <v>1131273</v>
      </c>
      <c r="S118" s="293">
        <v>736301</v>
      </c>
    </row>
    <row r="119" spans="1:19" x14ac:dyDescent="0.25">
      <c r="A119" s="310">
        <v>363978</v>
      </c>
      <c r="B119" s="311"/>
      <c r="C119" s="312" t="s">
        <v>562</v>
      </c>
      <c r="D119" s="312" t="s">
        <v>563</v>
      </c>
      <c r="E119" s="312" t="s">
        <v>493</v>
      </c>
      <c r="F119" s="386"/>
      <c r="G119" s="313" t="s">
        <v>67</v>
      </c>
      <c r="H119" s="282">
        <f>VLOOKUP(A119,Padló!A:G,7,0)</f>
        <v>8190</v>
      </c>
      <c r="I119" s="478" t="str">
        <f>IF(VLOOKUP(A119,Padló!A:H,8,0)=0,"",VLOOKUP(A119,Padló!A:H,8,0))</f>
        <v/>
      </c>
      <c r="J119" s="313" t="s">
        <v>361</v>
      </c>
      <c r="K119" s="283">
        <v>1022757</v>
      </c>
      <c r="L119" s="284">
        <v>1140792</v>
      </c>
      <c r="M119" s="284">
        <v>1140842</v>
      </c>
      <c r="N119" s="284">
        <v>1140899</v>
      </c>
      <c r="O119" s="284">
        <v>1140991</v>
      </c>
      <c r="P119" s="292">
        <v>1131134</v>
      </c>
      <c r="Q119" s="292">
        <v>1131158</v>
      </c>
      <c r="R119" s="292">
        <v>1131273</v>
      </c>
      <c r="S119" s="293">
        <v>736301</v>
      </c>
    </row>
    <row r="120" spans="1:19" x14ac:dyDescent="0.25">
      <c r="A120" s="310">
        <v>367655</v>
      </c>
      <c r="B120" s="311"/>
      <c r="C120" s="312" t="s">
        <v>564</v>
      </c>
      <c r="D120" s="312" t="s">
        <v>565</v>
      </c>
      <c r="E120" s="314" t="s">
        <v>491</v>
      </c>
      <c r="F120" s="386"/>
      <c r="G120" s="313"/>
      <c r="H120" s="282">
        <f>VLOOKUP(A120,Padló!A:G,7,0)</f>
        <v>6290</v>
      </c>
      <c r="I120" s="478" t="str">
        <f>IF(VLOOKUP(A120,Padló!A:H,8,0)=0,"",VLOOKUP(A120,Padló!A:H,8,0))</f>
        <v/>
      </c>
      <c r="J120" s="313" t="s">
        <v>306</v>
      </c>
      <c r="K120" s="283">
        <v>1046236</v>
      </c>
      <c r="L120" s="284">
        <v>1140792</v>
      </c>
      <c r="M120" s="284">
        <v>1140842</v>
      </c>
      <c r="N120" s="284">
        <v>1140899</v>
      </c>
      <c r="O120" s="284">
        <v>1140991</v>
      </c>
      <c r="P120" s="292">
        <v>1131143</v>
      </c>
      <c r="Q120" s="292">
        <v>1131167</v>
      </c>
      <c r="R120" s="292">
        <v>1131321</v>
      </c>
      <c r="S120" s="293">
        <v>736301</v>
      </c>
    </row>
    <row r="121" spans="1:19" x14ac:dyDescent="0.25">
      <c r="A121" s="316">
        <v>365330</v>
      </c>
      <c r="B121" s="317" t="s">
        <v>406</v>
      </c>
      <c r="C121" s="318" t="s">
        <v>20</v>
      </c>
      <c r="D121" s="314" t="s">
        <v>21</v>
      </c>
      <c r="E121" s="314" t="s">
        <v>499</v>
      </c>
      <c r="F121" s="386"/>
      <c r="G121" s="314"/>
      <c r="H121" s="282">
        <f>VLOOKUP(A121,Padló!A:G,7,0)</f>
        <v>5890</v>
      </c>
      <c r="I121" s="478" t="str">
        <f>IF(VLOOKUP(A121,Padló!A:H,8,0)=0,"",VLOOKUP(A121,Padló!A:H,8,0))</f>
        <v/>
      </c>
      <c r="J121" s="319" t="s">
        <v>334</v>
      </c>
      <c r="K121" s="283">
        <v>1046231</v>
      </c>
      <c r="L121" s="284">
        <v>1140619</v>
      </c>
      <c r="M121" s="284">
        <v>1140739</v>
      </c>
      <c r="N121" s="284">
        <v>1140876</v>
      </c>
      <c r="O121" s="284">
        <v>1140978</v>
      </c>
      <c r="P121" s="292">
        <v>1279340</v>
      </c>
      <c r="Q121" s="292">
        <v>1279325</v>
      </c>
      <c r="R121" s="292">
        <v>1279179</v>
      </c>
      <c r="S121" s="293">
        <v>736300</v>
      </c>
    </row>
    <row r="122" spans="1:19" x14ac:dyDescent="0.25">
      <c r="A122" s="316">
        <v>366917</v>
      </c>
      <c r="B122" s="315" t="s">
        <v>450</v>
      </c>
      <c r="C122" s="318" t="s">
        <v>20</v>
      </c>
      <c r="D122" s="314" t="s">
        <v>21</v>
      </c>
      <c r="E122" s="314" t="s">
        <v>491</v>
      </c>
      <c r="F122" s="386" t="s">
        <v>266</v>
      </c>
      <c r="G122" s="308" t="s">
        <v>67</v>
      </c>
      <c r="H122" s="282">
        <f>VLOOKUP(A122,Padló!A:G,7,0)</f>
        <v>6990</v>
      </c>
      <c r="I122" s="478" t="str">
        <f>IF(VLOOKUP(A122,Padló!A:H,8,0)=0,"",VLOOKUP(A122,Padló!A:H,8,0))</f>
        <v/>
      </c>
      <c r="J122" s="319" t="s">
        <v>334</v>
      </c>
      <c r="K122" s="283">
        <v>1046231</v>
      </c>
      <c r="L122" s="284">
        <v>1140619</v>
      </c>
      <c r="M122" s="284">
        <v>1140739</v>
      </c>
      <c r="N122" s="284">
        <v>1140876</v>
      </c>
      <c r="O122" s="284">
        <v>1140978</v>
      </c>
      <c r="P122" s="292">
        <v>1279340</v>
      </c>
      <c r="Q122" s="292">
        <v>1279325</v>
      </c>
      <c r="R122" s="292">
        <v>1279179</v>
      </c>
      <c r="S122" s="293">
        <v>736300</v>
      </c>
    </row>
    <row r="123" spans="1:19" x14ac:dyDescent="0.25">
      <c r="A123" s="300">
        <v>369260</v>
      </c>
      <c r="B123" s="301" t="s">
        <v>444</v>
      </c>
      <c r="C123" s="302" t="s">
        <v>32</v>
      </c>
      <c r="D123" s="302" t="s">
        <v>104</v>
      </c>
      <c r="E123" s="302" t="s">
        <v>484</v>
      </c>
      <c r="F123" s="386"/>
      <c r="G123" s="303" t="s">
        <v>67</v>
      </c>
      <c r="H123" s="282">
        <f>VLOOKUP(A123,Padló!A:G,7,0)</f>
        <v>11290</v>
      </c>
      <c r="I123" s="478" t="str">
        <f>IF(VLOOKUP(A123,Padló!A:H,8,0)=0,"",VLOOKUP(A123,Padló!A:H,8,0))</f>
        <v/>
      </c>
      <c r="J123" s="291" t="s">
        <v>345</v>
      </c>
      <c r="K123" s="283">
        <v>1420823</v>
      </c>
      <c r="L123" s="284">
        <v>1140782</v>
      </c>
      <c r="M123" s="284">
        <v>1140832</v>
      </c>
      <c r="N123" s="284">
        <v>1140879</v>
      </c>
      <c r="O123" s="284">
        <v>1140981</v>
      </c>
      <c r="P123" s="292">
        <v>1131150</v>
      </c>
      <c r="Q123" s="292">
        <v>1131174</v>
      </c>
      <c r="R123" s="292">
        <v>1131328</v>
      </c>
      <c r="S123" s="293">
        <v>1432746</v>
      </c>
    </row>
    <row r="124" spans="1:19" x14ac:dyDescent="0.25">
      <c r="A124" s="316">
        <v>365217</v>
      </c>
      <c r="B124" s="325" t="s">
        <v>444</v>
      </c>
      <c r="C124" s="318" t="s">
        <v>32</v>
      </c>
      <c r="D124" s="314" t="s">
        <v>104</v>
      </c>
      <c r="E124" s="314" t="s">
        <v>499</v>
      </c>
      <c r="F124" s="386"/>
      <c r="G124" s="314"/>
      <c r="H124" s="282">
        <f>VLOOKUP(A124,Padló!A:G,7,0)</f>
        <v>5890</v>
      </c>
      <c r="I124" s="478" t="str">
        <f>IF(VLOOKUP(A124,Padló!A:H,8,0)=0,"",VLOOKUP(A124,Padló!A:H,8,0))</f>
        <v/>
      </c>
      <c r="J124" s="319" t="s">
        <v>345</v>
      </c>
      <c r="K124" s="283">
        <v>1420823</v>
      </c>
      <c r="L124" s="284">
        <v>1140789</v>
      </c>
      <c r="M124" s="284">
        <v>1140839</v>
      </c>
      <c r="N124" s="284">
        <v>1140896</v>
      </c>
      <c r="O124" s="284">
        <v>1140988</v>
      </c>
      <c r="P124" s="292">
        <v>1131150</v>
      </c>
      <c r="Q124" s="292">
        <v>1131174</v>
      </c>
      <c r="R124" s="292">
        <v>1131328</v>
      </c>
      <c r="S124" s="293">
        <v>1432746</v>
      </c>
    </row>
    <row r="125" spans="1:19" x14ac:dyDescent="0.25">
      <c r="A125" s="316">
        <v>366702</v>
      </c>
      <c r="B125" s="321" t="s">
        <v>416</v>
      </c>
      <c r="C125" s="318" t="s">
        <v>32</v>
      </c>
      <c r="D125" s="314" t="s">
        <v>104</v>
      </c>
      <c r="E125" s="314" t="s">
        <v>491</v>
      </c>
      <c r="F125" s="386" t="s">
        <v>266</v>
      </c>
      <c r="G125" s="308" t="s">
        <v>67</v>
      </c>
      <c r="H125" s="282">
        <f>VLOOKUP(A125,Padló!A:G,7,0)</f>
        <v>6990</v>
      </c>
      <c r="I125" s="478" t="str">
        <f>IF(VLOOKUP(A125,Padló!A:H,8,0)=0,"",VLOOKUP(A125,Padló!A:H,8,0))</f>
        <v/>
      </c>
      <c r="J125" s="319" t="s">
        <v>345</v>
      </c>
      <c r="K125" s="283">
        <v>1420823</v>
      </c>
      <c r="L125" s="284">
        <v>1140782</v>
      </c>
      <c r="M125" s="284">
        <v>1140832</v>
      </c>
      <c r="N125" s="284">
        <v>1140879</v>
      </c>
      <c r="O125" s="284">
        <v>1140981</v>
      </c>
      <c r="P125" s="292">
        <v>1131150</v>
      </c>
      <c r="Q125" s="292">
        <v>1131174</v>
      </c>
      <c r="R125" s="292">
        <v>1131328</v>
      </c>
      <c r="S125" s="293">
        <v>1432746</v>
      </c>
    </row>
    <row r="126" spans="1:19" x14ac:dyDescent="0.25">
      <c r="A126" s="304">
        <v>366221</v>
      </c>
      <c r="B126" s="330" t="s">
        <v>444</v>
      </c>
      <c r="C126" s="306" t="s">
        <v>32</v>
      </c>
      <c r="D126" s="307" t="s">
        <v>104</v>
      </c>
      <c r="E126" s="307" t="s">
        <v>485</v>
      </c>
      <c r="F126" s="386"/>
      <c r="G126" s="308" t="s">
        <v>67</v>
      </c>
      <c r="H126" s="282">
        <f>VLOOKUP(A126,Padló!A:G,7,0)</f>
        <v>9490</v>
      </c>
      <c r="I126" s="478" t="str">
        <f>IF(VLOOKUP(A126,Padló!A:H,8,0)=0,"",VLOOKUP(A126,Padló!A:H,8,0))</f>
        <v/>
      </c>
      <c r="J126" s="309" t="s">
        <v>345</v>
      </c>
      <c r="K126" s="283">
        <v>1420823</v>
      </c>
      <c r="L126" s="284">
        <v>1140782</v>
      </c>
      <c r="M126" s="284">
        <v>1140832</v>
      </c>
      <c r="N126" s="284">
        <v>1140879</v>
      </c>
      <c r="O126" s="284">
        <v>1140981</v>
      </c>
      <c r="P126" s="292">
        <v>1131150</v>
      </c>
      <c r="Q126" s="292">
        <v>1131174</v>
      </c>
      <c r="R126" s="292">
        <v>1131328</v>
      </c>
      <c r="S126" s="293">
        <v>1432746</v>
      </c>
    </row>
    <row r="127" spans="1:19" x14ac:dyDescent="0.25">
      <c r="A127" s="300">
        <v>368874</v>
      </c>
      <c r="B127" s="301" t="s">
        <v>439</v>
      </c>
      <c r="C127" s="302" t="s">
        <v>80</v>
      </c>
      <c r="D127" s="302" t="s">
        <v>92</v>
      </c>
      <c r="E127" s="302" t="s">
        <v>518</v>
      </c>
      <c r="F127" s="386"/>
      <c r="G127" s="303" t="s">
        <v>67</v>
      </c>
      <c r="H127" s="282">
        <f>VLOOKUP(A127,Padló!A:G,7,0)</f>
        <v>9990</v>
      </c>
      <c r="I127" s="478" t="str">
        <f>IF(VLOOKUP(A127,Padló!A:H,8,0)=0,"",VLOOKUP(A127,Padló!A:H,8,0))</f>
        <v/>
      </c>
      <c r="J127" s="291" t="s">
        <v>358</v>
      </c>
      <c r="K127" s="283">
        <v>1046215</v>
      </c>
      <c r="L127" s="284">
        <v>1140790</v>
      </c>
      <c r="M127" s="284">
        <v>1140840</v>
      </c>
      <c r="N127" s="284">
        <v>1140897</v>
      </c>
      <c r="O127" s="284">
        <v>1140989</v>
      </c>
      <c r="P127" s="292">
        <v>1131155</v>
      </c>
      <c r="Q127" s="292">
        <v>1131179</v>
      </c>
      <c r="R127" s="292">
        <v>1131333</v>
      </c>
      <c r="S127" s="293">
        <v>1432746</v>
      </c>
    </row>
    <row r="128" spans="1:19" x14ac:dyDescent="0.25">
      <c r="A128" s="287">
        <v>368409</v>
      </c>
      <c r="B128" s="315" t="s">
        <v>439</v>
      </c>
      <c r="C128" s="289" t="s">
        <v>80</v>
      </c>
      <c r="D128" s="289" t="s">
        <v>92</v>
      </c>
      <c r="E128" s="289" t="s">
        <v>498</v>
      </c>
      <c r="F128" s="386"/>
      <c r="G128" s="290" t="s">
        <v>125</v>
      </c>
      <c r="H128" s="282">
        <f>VLOOKUP(A128,Padló!A:G,7,0)</f>
        <v>5690</v>
      </c>
      <c r="I128" s="478" t="str">
        <f>IF(VLOOKUP(A128,Padló!A:H,8,0)=0,"",VLOOKUP(A128,Padló!A:H,8,0))</f>
        <v/>
      </c>
      <c r="J128" s="291" t="s">
        <v>358</v>
      </c>
      <c r="K128" s="283">
        <v>1046215</v>
      </c>
      <c r="L128" s="284">
        <v>1140790</v>
      </c>
      <c r="M128" s="284">
        <v>1140840</v>
      </c>
      <c r="N128" s="284">
        <v>1140897</v>
      </c>
      <c r="O128" s="284">
        <v>1140989</v>
      </c>
      <c r="P128" s="292">
        <v>1131155</v>
      </c>
      <c r="Q128" s="292">
        <v>1131179</v>
      </c>
      <c r="R128" s="292">
        <v>1131333</v>
      </c>
      <c r="S128" s="293">
        <v>1432746</v>
      </c>
    </row>
    <row r="129" spans="1:19" x14ac:dyDescent="0.25">
      <c r="A129" s="287">
        <v>368515</v>
      </c>
      <c r="B129" s="315" t="s">
        <v>439</v>
      </c>
      <c r="C129" s="289" t="s">
        <v>80</v>
      </c>
      <c r="D129" s="289" t="s">
        <v>92</v>
      </c>
      <c r="E129" s="289" t="s">
        <v>498</v>
      </c>
      <c r="F129" s="386" t="s">
        <v>266</v>
      </c>
      <c r="G129" s="290" t="s">
        <v>67</v>
      </c>
      <c r="H129" s="282">
        <f>VLOOKUP(A129,Padló!A:G,7,0)</f>
        <v>5990</v>
      </c>
      <c r="I129" s="478" t="str">
        <f>IF(VLOOKUP(A129,Padló!A:H,8,0)=0,"",VLOOKUP(A129,Padló!A:H,8,0))</f>
        <v/>
      </c>
      <c r="J129" s="291" t="s">
        <v>358</v>
      </c>
      <c r="K129" s="283">
        <v>1046215</v>
      </c>
      <c r="L129" s="284">
        <v>1140790</v>
      </c>
      <c r="M129" s="284">
        <v>1140840</v>
      </c>
      <c r="N129" s="284">
        <v>1140897</v>
      </c>
      <c r="O129" s="284">
        <v>1140989</v>
      </c>
      <c r="P129" s="292">
        <v>1131155</v>
      </c>
      <c r="Q129" s="292">
        <v>1131179</v>
      </c>
      <c r="R129" s="292">
        <v>1131333</v>
      </c>
      <c r="S129" s="293">
        <v>1432746</v>
      </c>
    </row>
    <row r="130" spans="1:19" x14ac:dyDescent="0.25">
      <c r="A130" s="316">
        <v>365118</v>
      </c>
      <c r="B130" s="325" t="s">
        <v>439</v>
      </c>
      <c r="C130" s="318" t="s">
        <v>80</v>
      </c>
      <c r="D130" s="314" t="s">
        <v>92</v>
      </c>
      <c r="E130" s="314" t="s">
        <v>499</v>
      </c>
      <c r="F130" s="386"/>
      <c r="G130" s="314"/>
      <c r="H130" s="282">
        <f>VLOOKUP(A130,Padló!A:G,7,0)</f>
        <v>5890</v>
      </c>
      <c r="I130" s="478" t="str">
        <f>IF(VLOOKUP(A130,Padló!A:H,8,0)=0,"",VLOOKUP(A130,Padló!A:H,8,0))</f>
        <v/>
      </c>
      <c r="J130" s="319" t="s">
        <v>358</v>
      </c>
      <c r="K130" s="283">
        <v>1046215</v>
      </c>
      <c r="L130" s="284">
        <v>1140790</v>
      </c>
      <c r="M130" s="284">
        <v>1140840</v>
      </c>
      <c r="N130" s="284">
        <v>1140897</v>
      </c>
      <c r="O130" s="284">
        <v>1140989</v>
      </c>
      <c r="P130" s="292">
        <v>1131155</v>
      </c>
      <c r="Q130" s="292">
        <v>1131179</v>
      </c>
      <c r="R130" s="292">
        <v>1131333</v>
      </c>
      <c r="S130" s="293">
        <v>1432746</v>
      </c>
    </row>
    <row r="131" spans="1:19" x14ac:dyDescent="0.25">
      <c r="A131" s="316">
        <v>368287</v>
      </c>
      <c r="B131" s="315" t="s">
        <v>439</v>
      </c>
      <c r="C131" s="318" t="s">
        <v>80</v>
      </c>
      <c r="D131" s="314" t="s">
        <v>92</v>
      </c>
      <c r="E131" s="314" t="s">
        <v>491</v>
      </c>
      <c r="F131" s="386" t="s">
        <v>266</v>
      </c>
      <c r="G131" s="308"/>
      <c r="H131" s="282">
        <f>VLOOKUP(A131,Padló!A:G,7,0)</f>
        <v>6290</v>
      </c>
      <c r="I131" s="478">
        <f>IF(VLOOKUP(A131,Padló!A:H,8,0)=0,"",VLOOKUP(A131,Padló!A:H,8,0))</f>
        <v>4990</v>
      </c>
      <c r="J131" s="319" t="s">
        <v>358</v>
      </c>
      <c r="K131" s="283">
        <v>1046215</v>
      </c>
      <c r="L131" s="284">
        <v>1140790</v>
      </c>
      <c r="M131" s="284">
        <v>1140840</v>
      </c>
      <c r="N131" s="284">
        <v>1140897</v>
      </c>
      <c r="O131" s="284">
        <v>1140989</v>
      </c>
      <c r="P131" s="292">
        <v>1131155</v>
      </c>
      <c r="Q131" s="292">
        <v>1131179</v>
      </c>
      <c r="R131" s="292">
        <v>1131333</v>
      </c>
      <c r="S131" s="293">
        <v>1432746</v>
      </c>
    </row>
    <row r="132" spans="1:19" x14ac:dyDescent="0.25">
      <c r="A132" s="310">
        <v>369352</v>
      </c>
      <c r="B132" s="311"/>
      <c r="C132" s="312" t="s">
        <v>566</v>
      </c>
      <c r="D132" s="312" t="s">
        <v>567</v>
      </c>
      <c r="E132" s="302" t="s">
        <v>484</v>
      </c>
      <c r="F132" s="386"/>
      <c r="G132" s="313" t="s">
        <v>67</v>
      </c>
      <c r="H132" s="282">
        <f>VLOOKUP(A132,Padló!A:G,7,0)</f>
        <v>11290</v>
      </c>
      <c r="I132" s="478" t="str">
        <f>IF(VLOOKUP(A132,Padló!A:H,8,0)=0,"",VLOOKUP(A132,Padló!A:H,8,0))</f>
        <v/>
      </c>
      <c r="J132" s="313" t="s">
        <v>345</v>
      </c>
      <c r="K132" s="283">
        <v>1420823</v>
      </c>
      <c r="L132" s="284">
        <v>1140789</v>
      </c>
      <c r="M132" s="284">
        <v>1140839</v>
      </c>
      <c r="N132" s="284">
        <v>1140896</v>
      </c>
      <c r="O132" s="284">
        <v>1140988</v>
      </c>
      <c r="P132" s="292">
        <v>1279320</v>
      </c>
      <c r="Q132" s="292">
        <v>1279316</v>
      </c>
      <c r="R132" s="292">
        <v>1279263</v>
      </c>
      <c r="S132" s="293">
        <v>1432746</v>
      </c>
    </row>
    <row r="133" spans="1:19" x14ac:dyDescent="0.25">
      <c r="A133" s="310">
        <v>368607</v>
      </c>
      <c r="B133" s="311"/>
      <c r="C133" s="312" t="s">
        <v>566</v>
      </c>
      <c r="D133" s="312" t="s">
        <v>567</v>
      </c>
      <c r="E133" s="312" t="s">
        <v>568</v>
      </c>
      <c r="F133" s="386"/>
      <c r="G133" s="313" t="s">
        <v>125</v>
      </c>
      <c r="H133" s="282">
        <f>VLOOKUP(A133,Padló!A:G,7,0)</f>
        <v>5690</v>
      </c>
      <c r="I133" s="478" t="str">
        <f>IF(VLOOKUP(A133,Padló!A:H,8,0)=0,"",VLOOKUP(A133,Padló!A:H,8,0))</f>
        <v/>
      </c>
      <c r="J133" s="313" t="s">
        <v>345</v>
      </c>
      <c r="K133" s="283">
        <v>1420823</v>
      </c>
      <c r="L133" s="284">
        <v>1140789</v>
      </c>
      <c r="M133" s="284">
        <v>1140839</v>
      </c>
      <c r="N133" s="284">
        <v>1140896</v>
      </c>
      <c r="O133" s="284">
        <v>1140988</v>
      </c>
      <c r="P133" s="292">
        <v>1279320</v>
      </c>
      <c r="Q133" s="292">
        <v>1279316</v>
      </c>
      <c r="R133" s="292">
        <v>1279263</v>
      </c>
      <c r="S133" s="293">
        <v>1432746</v>
      </c>
    </row>
    <row r="134" spans="1:19" x14ac:dyDescent="0.25">
      <c r="A134" s="310">
        <v>368485</v>
      </c>
      <c r="B134" s="311"/>
      <c r="C134" s="312" t="s">
        <v>566</v>
      </c>
      <c r="D134" s="312" t="s">
        <v>567</v>
      </c>
      <c r="E134" s="312" t="s">
        <v>568</v>
      </c>
      <c r="F134" s="386"/>
      <c r="G134" s="313" t="s">
        <v>67</v>
      </c>
      <c r="H134" s="282">
        <f>VLOOKUP(A134,Padló!A:G,7,0)</f>
        <v>5990</v>
      </c>
      <c r="I134" s="478" t="str">
        <f>IF(VLOOKUP(A134,Padló!A:H,8,0)=0,"",VLOOKUP(A134,Padló!A:H,8,0))</f>
        <v/>
      </c>
      <c r="J134" s="313" t="s">
        <v>345</v>
      </c>
      <c r="K134" s="283">
        <v>1420823</v>
      </c>
      <c r="L134" s="284">
        <v>1140789</v>
      </c>
      <c r="M134" s="284">
        <v>1140839</v>
      </c>
      <c r="N134" s="284">
        <v>1140896</v>
      </c>
      <c r="O134" s="284">
        <v>1140988</v>
      </c>
      <c r="P134" s="292">
        <v>1279320</v>
      </c>
      <c r="Q134" s="292">
        <v>1279316</v>
      </c>
      <c r="R134" s="292">
        <v>1279263</v>
      </c>
      <c r="S134" s="293">
        <v>1432746</v>
      </c>
    </row>
    <row r="135" spans="1:19" x14ac:dyDescent="0.25">
      <c r="A135" s="310">
        <v>365361</v>
      </c>
      <c r="B135" s="311"/>
      <c r="C135" s="312" t="s">
        <v>566</v>
      </c>
      <c r="D135" s="312" t="s">
        <v>567</v>
      </c>
      <c r="E135" s="312" t="s">
        <v>499</v>
      </c>
      <c r="F135" s="386"/>
      <c r="G135" s="313"/>
      <c r="H135" s="282">
        <f>VLOOKUP(A135,Padló!A:G,7,0)</f>
        <v>5890</v>
      </c>
      <c r="I135" s="478" t="str">
        <f>IF(VLOOKUP(A135,Padló!A:H,8,0)=0,"",VLOOKUP(A135,Padló!A:H,8,0))</f>
        <v/>
      </c>
      <c r="J135" s="313" t="s">
        <v>345</v>
      </c>
      <c r="K135" s="283">
        <v>1420823</v>
      </c>
      <c r="L135" s="284">
        <v>1140789</v>
      </c>
      <c r="M135" s="284">
        <v>1140839</v>
      </c>
      <c r="N135" s="284">
        <v>1140896</v>
      </c>
      <c r="O135" s="284">
        <v>1140988</v>
      </c>
      <c r="P135" s="292">
        <v>1279320</v>
      </c>
      <c r="Q135" s="292">
        <v>1279316</v>
      </c>
      <c r="R135" s="292">
        <v>1279263</v>
      </c>
      <c r="S135" s="293">
        <v>1432746</v>
      </c>
    </row>
    <row r="136" spans="1:19" x14ac:dyDescent="0.25">
      <c r="A136" s="310">
        <v>367174</v>
      </c>
      <c r="B136" s="311"/>
      <c r="C136" s="312" t="s">
        <v>566</v>
      </c>
      <c r="D136" s="312" t="s">
        <v>567</v>
      </c>
      <c r="E136" s="314" t="s">
        <v>491</v>
      </c>
      <c r="F136" s="386"/>
      <c r="G136" s="313" t="s">
        <v>67</v>
      </c>
      <c r="H136" s="282">
        <f>VLOOKUP(A136,Padló!A:G,7,0)</f>
        <v>6990</v>
      </c>
      <c r="I136" s="478" t="str">
        <f>IF(VLOOKUP(A136,Padló!A:H,8,0)=0,"",VLOOKUP(A136,Padló!A:H,8,0))</f>
        <v/>
      </c>
      <c r="J136" s="313" t="s">
        <v>345</v>
      </c>
      <c r="K136" s="283">
        <v>1420823</v>
      </c>
      <c r="L136" s="284">
        <v>1140789</v>
      </c>
      <c r="M136" s="284">
        <v>1140839</v>
      </c>
      <c r="N136" s="284">
        <v>1140896</v>
      </c>
      <c r="O136" s="284">
        <v>1140988</v>
      </c>
      <c r="P136" s="292">
        <v>1279320</v>
      </c>
      <c r="Q136" s="292">
        <v>1279316</v>
      </c>
      <c r="R136" s="292">
        <v>1279263</v>
      </c>
      <c r="S136" s="293">
        <v>1432746</v>
      </c>
    </row>
    <row r="137" spans="1:19" x14ac:dyDescent="0.25">
      <c r="A137" s="310">
        <v>367860</v>
      </c>
      <c r="B137" s="311"/>
      <c r="C137" s="312" t="s">
        <v>569</v>
      </c>
      <c r="D137" s="312" t="s">
        <v>570</v>
      </c>
      <c r="E137" s="314" t="s">
        <v>491</v>
      </c>
      <c r="F137" s="386"/>
      <c r="G137" s="313"/>
      <c r="H137" s="282">
        <f>VLOOKUP(A137,Padló!A:G,7,0)</f>
        <v>6290</v>
      </c>
      <c r="I137" s="478" t="str">
        <f>IF(VLOOKUP(A137,Padló!A:H,8,0)=0,"",VLOOKUP(A137,Padló!A:H,8,0))</f>
        <v/>
      </c>
      <c r="J137" s="313" t="s">
        <v>571</v>
      </c>
      <c r="K137" s="283">
        <v>1037574</v>
      </c>
      <c r="L137" s="284">
        <v>1140618</v>
      </c>
      <c r="M137" s="284">
        <v>1140738</v>
      </c>
      <c r="N137" s="284">
        <v>1140875</v>
      </c>
      <c r="O137" s="284">
        <v>1140977</v>
      </c>
      <c r="P137" s="292">
        <v>1131155</v>
      </c>
      <c r="Q137" s="292">
        <v>1131179</v>
      </c>
      <c r="R137" s="292">
        <v>1131333</v>
      </c>
      <c r="S137" s="293">
        <v>736301</v>
      </c>
    </row>
    <row r="138" spans="1:19" x14ac:dyDescent="0.25">
      <c r="A138" s="310">
        <v>369413</v>
      </c>
      <c r="B138" s="311"/>
      <c r="C138" s="312" t="s">
        <v>572</v>
      </c>
      <c r="D138" s="312" t="s">
        <v>573</v>
      </c>
      <c r="E138" s="302" t="s">
        <v>484</v>
      </c>
      <c r="F138" s="386"/>
      <c r="G138" s="313" t="s">
        <v>67</v>
      </c>
      <c r="H138" s="282">
        <f>VLOOKUP(A138,Padló!A:G,7,0)</f>
        <v>11290</v>
      </c>
      <c r="I138" s="478" t="str">
        <f>IF(VLOOKUP(A138,Padló!A:H,8,0)=0,"",VLOOKUP(A138,Padló!A:H,8,0))</f>
        <v/>
      </c>
      <c r="J138" s="313" t="s">
        <v>303</v>
      </c>
      <c r="K138" s="283">
        <v>1147507</v>
      </c>
      <c r="L138" s="284">
        <v>1140785</v>
      </c>
      <c r="M138" s="284">
        <v>1140835</v>
      </c>
      <c r="N138" s="284">
        <v>1140892</v>
      </c>
      <c r="O138" s="284">
        <v>1140984</v>
      </c>
      <c r="P138" s="292">
        <v>1131153</v>
      </c>
      <c r="Q138" s="292">
        <v>1131177</v>
      </c>
      <c r="R138" s="292">
        <v>1131331</v>
      </c>
      <c r="S138" s="293">
        <v>1432746</v>
      </c>
    </row>
    <row r="139" spans="1:19" x14ac:dyDescent="0.25">
      <c r="A139" s="310">
        <v>369444</v>
      </c>
      <c r="B139" s="311"/>
      <c r="C139" s="312" t="s">
        <v>574</v>
      </c>
      <c r="D139" s="312" t="s">
        <v>575</v>
      </c>
      <c r="E139" s="302" t="s">
        <v>484</v>
      </c>
      <c r="F139" s="386"/>
      <c r="G139" s="313" t="s">
        <v>67</v>
      </c>
      <c r="H139" s="282">
        <f>VLOOKUP(A139,Padló!A:G,7,0)</f>
        <v>11290</v>
      </c>
      <c r="I139" s="478" t="str">
        <f>IF(VLOOKUP(A139,Padló!A:H,8,0)=0,"",VLOOKUP(A139,Padló!A:H,8,0))</f>
        <v/>
      </c>
      <c r="J139" s="313" t="s">
        <v>342</v>
      </c>
      <c r="K139" s="283">
        <v>1022708</v>
      </c>
      <c r="L139" s="284">
        <v>1140789</v>
      </c>
      <c r="M139" s="284">
        <v>1140839</v>
      </c>
      <c r="N139" s="284">
        <v>1140896</v>
      </c>
      <c r="O139" s="284">
        <v>1140988</v>
      </c>
      <c r="P139" s="292">
        <v>1279992</v>
      </c>
      <c r="Q139" s="292">
        <v>1279936</v>
      </c>
      <c r="R139" s="292">
        <v>1279982</v>
      </c>
      <c r="S139" s="293">
        <v>736301</v>
      </c>
    </row>
    <row r="140" spans="1:19" x14ac:dyDescent="0.25">
      <c r="A140" s="326">
        <v>363725</v>
      </c>
      <c r="B140" s="327"/>
      <c r="C140" s="328" t="s">
        <v>574</v>
      </c>
      <c r="D140" s="328" t="s">
        <v>575</v>
      </c>
      <c r="E140" s="298" t="s">
        <v>576</v>
      </c>
      <c r="F140" s="386"/>
      <c r="G140" s="313" t="s">
        <v>67</v>
      </c>
      <c r="H140" s="282">
        <f>VLOOKUP(A140,Padló!A:G,7,0)</f>
        <v>10590</v>
      </c>
      <c r="I140" s="478" t="str">
        <f>IF(VLOOKUP(A140,Padló!A:H,8,0)=0,"",VLOOKUP(A140,Padló!A:H,8,0))</f>
        <v/>
      </c>
      <c r="J140" s="313" t="s">
        <v>342</v>
      </c>
      <c r="K140" s="283">
        <v>1022708</v>
      </c>
      <c r="L140" s="284">
        <v>1140789</v>
      </c>
      <c r="M140" s="284">
        <v>1140839</v>
      </c>
      <c r="N140" s="284">
        <v>1140896</v>
      </c>
      <c r="O140" s="284">
        <v>1140988</v>
      </c>
      <c r="P140" s="292">
        <v>1279992</v>
      </c>
      <c r="Q140" s="292">
        <v>1279936</v>
      </c>
      <c r="R140" s="292">
        <v>1279982</v>
      </c>
      <c r="S140" s="293">
        <v>736301</v>
      </c>
    </row>
    <row r="141" spans="1:19" x14ac:dyDescent="0.25">
      <c r="A141" s="310">
        <v>369505</v>
      </c>
      <c r="B141" s="311"/>
      <c r="C141" s="312" t="s">
        <v>577</v>
      </c>
      <c r="D141" s="312" t="s">
        <v>578</v>
      </c>
      <c r="E141" s="302" t="s">
        <v>484</v>
      </c>
      <c r="F141" s="386"/>
      <c r="G141" s="313" t="s">
        <v>67</v>
      </c>
      <c r="H141" s="282">
        <f>VLOOKUP(A141,Padló!A:G,7,0)</f>
        <v>11290</v>
      </c>
      <c r="I141" s="478" t="str">
        <f>IF(VLOOKUP(A141,Padló!A:H,8,0)=0,"",VLOOKUP(A141,Padló!A:H,8,0))</f>
        <v/>
      </c>
      <c r="J141" s="313" t="s">
        <v>579</v>
      </c>
      <c r="K141" s="283">
        <v>1254944</v>
      </c>
      <c r="L141" s="284">
        <v>1140785</v>
      </c>
      <c r="M141" s="284">
        <v>1140835</v>
      </c>
      <c r="N141" s="284">
        <v>1140892</v>
      </c>
      <c r="O141" s="284">
        <v>1140984</v>
      </c>
      <c r="P141" s="292">
        <v>1279330</v>
      </c>
      <c r="Q141" s="292">
        <v>1279318</v>
      </c>
      <c r="R141" s="292">
        <v>1279178</v>
      </c>
      <c r="S141" s="293">
        <v>1432746</v>
      </c>
    </row>
    <row r="142" spans="1:19" x14ac:dyDescent="0.25">
      <c r="A142" s="326">
        <v>366252</v>
      </c>
      <c r="B142" s="327"/>
      <c r="C142" s="328" t="s">
        <v>577</v>
      </c>
      <c r="D142" s="328" t="s">
        <v>578</v>
      </c>
      <c r="E142" s="307" t="s">
        <v>485</v>
      </c>
      <c r="F142" s="386"/>
      <c r="G142" s="313" t="s">
        <v>67</v>
      </c>
      <c r="H142" s="282">
        <f>VLOOKUP(A142,Padló!A:G,7,0)</f>
        <v>9490</v>
      </c>
      <c r="I142" s="478" t="str">
        <f>IF(VLOOKUP(A142,Padló!A:H,8,0)=0,"",VLOOKUP(A142,Padló!A:H,8,0))</f>
        <v/>
      </c>
      <c r="J142" s="313" t="s">
        <v>579</v>
      </c>
      <c r="K142" s="283">
        <v>1254944</v>
      </c>
      <c r="L142" s="284">
        <v>1140785</v>
      </c>
      <c r="M142" s="284">
        <v>1140835</v>
      </c>
      <c r="N142" s="284">
        <v>1140892</v>
      </c>
      <c r="O142" s="284">
        <v>1140984</v>
      </c>
      <c r="P142" s="292">
        <v>1279330</v>
      </c>
      <c r="Q142" s="292">
        <v>1279318</v>
      </c>
      <c r="R142" s="292">
        <v>1279178</v>
      </c>
      <c r="S142" s="293">
        <v>1432746</v>
      </c>
    </row>
    <row r="143" spans="1:19" x14ac:dyDescent="0.25">
      <c r="A143" s="300">
        <v>369475</v>
      </c>
      <c r="B143" s="301" t="s">
        <v>447</v>
      </c>
      <c r="C143" s="302" t="s">
        <v>33</v>
      </c>
      <c r="D143" s="302" t="s">
        <v>105</v>
      </c>
      <c r="E143" s="302" t="s">
        <v>484</v>
      </c>
      <c r="F143" s="386"/>
      <c r="G143" s="303" t="s">
        <v>67</v>
      </c>
      <c r="H143" s="282">
        <f>VLOOKUP(A143,Padló!A:G,7,0)</f>
        <v>11290</v>
      </c>
      <c r="I143" s="478" t="str">
        <f>IF(VLOOKUP(A143,Padló!A:H,8,0)=0,"",VLOOKUP(A143,Padló!A:H,8,0))</f>
        <v/>
      </c>
      <c r="J143" s="291" t="s">
        <v>344</v>
      </c>
      <c r="K143" s="283">
        <v>941159</v>
      </c>
      <c r="L143" s="284">
        <v>1140793</v>
      </c>
      <c r="M143" s="284">
        <v>1140843</v>
      </c>
      <c r="N143" s="284">
        <v>1140900</v>
      </c>
      <c r="O143" s="284">
        <v>1140992</v>
      </c>
      <c r="P143" s="292">
        <v>1131134</v>
      </c>
      <c r="Q143" s="292">
        <v>1131158</v>
      </c>
      <c r="R143" s="292">
        <v>1131273</v>
      </c>
      <c r="S143" s="293">
        <v>736301</v>
      </c>
    </row>
    <row r="144" spans="1:19" x14ac:dyDescent="0.25">
      <c r="A144" s="316">
        <v>368102</v>
      </c>
      <c r="B144" s="315" t="s">
        <v>447</v>
      </c>
      <c r="C144" s="318" t="s">
        <v>33</v>
      </c>
      <c r="D144" s="314" t="s">
        <v>105</v>
      </c>
      <c r="E144" s="314" t="s">
        <v>491</v>
      </c>
      <c r="F144" s="386"/>
      <c r="G144" s="308"/>
      <c r="H144" s="282">
        <f>VLOOKUP(A144,Padló!A:G,7,0)</f>
        <v>6290</v>
      </c>
      <c r="I144" s="478" t="str">
        <f>IF(VLOOKUP(A144,Padló!A:H,8,0)=0,"",VLOOKUP(A144,Padló!A:H,8,0))</f>
        <v/>
      </c>
      <c r="J144" s="319" t="s">
        <v>344</v>
      </c>
      <c r="K144" s="283">
        <v>941159</v>
      </c>
      <c r="L144" s="284">
        <v>1140793</v>
      </c>
      <c r="M144" s="284">
        <v>1140843</v>
      </c>
      <c r="N144" s="284">
        <v>1140900</v>
      </c>
      <c r="O144" s="284">
        <v>1140992</v>
      </c>
      <c r="P144" s="292">
        <v>1131134</v>
      </c>
      <c r="Q144" s="292">
        <v>1131158</v>
      </c>
      <c r="R144" s="292">
        <v>1131273</v>
      </c>
      <c r="S144" s="293">
        <v>736301</v>
      </c>
    </row>
    <row r="145" spans="1:19" x14ac:dyDescent="0.25">
      <c r="A145" s="316">
        <v>366580</v>
      </c>
      <c r="B145" s="321" t="s">
        <v>417</v>
      </c>
      <c r="C145" s="318" t="s">
        <v>33</v>
      </c>
      <c r="D145" s="314" t="s">
        <v>105</v>
      </c>
      <c r="E145" s="314" t="s">
        <v>491</v>
      </c>
      <c r="F145" s="386" t="s">
        <v>266</v>
      </c>
      <c r="G145" s="308" t="s">
        <v>67</v>
      </c>
      <c r="H145" s="282">
        <f>VLOOKUP(A145,Padló!A:G,7,0)</f>
        <v>6990</v>
      </c>
      <c r="I145" s="478" t="str">
        <f>IF(VLOOKUP(A145,Padló!A:H,8,0)=0,"",VLOOKUP(A145,Padló!A:H,8,0))</f>
        <v/>
      </c>
      <c r="J145" s="319" t="s">
        <v>344</v>
      </c>
      <c r="K145" s="283">
        <v>941159</v>
      </c>
      <c r="L145" s="284">
        <v>1140793</v>
      </c>
      <c r="M145" s="284">
        <v>1140843</v>
      </c>
      <c r="N145" s="284">
        <v>1140900</v>
      </c>
      <c r="O145" s="284">
        <v>1140992</v>
      </c>
      <c r="P145" s="292">
        <v>1131134</v>
      </c>
      <c r="Q145" s="292">
        <v>1131158</v>
      </c>
      <c r="R145" s="292">
        <v>1131273</v>
      </c>
      <c r="S145" s="293">
        <v>736301</v>
      </c>
    </row>
    <row r="146" spans="1:19" x14ac:dyDescent="0.25">
      <c r="A146" s="296">
        <v>363756</v>
      </c>
      <c r="B146" s="334" t="s">
        <v>447</v>
      </c>
      <c r="C146" s="298" t="s">
        <v>33</v>
      </c>
      <c r="D146" s="298" t="s">
        <v>105</v>
      </c>
      <c r="E146" s="298" t="s">
        <v>576</v>
      </c>
      <c r="F146" s="386"/>
      <c r="G146" s="290" t="s">
        <v>67</v>
      </c>
      <c r="H146" s="282">
        <f>VLOOKUP(A146,Padló!A:G,7,0)</f>
        <v>10590</v>
      </c>
      <c r="I146" s="478" t="str">
        <f>IF(VLOOKUP(A146,Padló!A:H,8,0)=0,"",VLOOKUP(A146,Padló!A:H,8,0))</f>
        <v/>
      </c>
      <c r="J146" s="291" t="s">
        <v>344</v>
      </c>
      <c r="K146" s="283">
        <v>941159</v>
      </c>
      <c r="L146" s="284">
        <v>1140793</v>
      </c>
      <c r="M146" s="284">
        <v>1140843</v>
      </c>
      <c r="N146" s="284">
        <v>1140900</v>
      </c>
      <c r="O146" s="284">
        <v>1140992</v>
      </c>
      <c r="P146" s="292">
        <v>1131134</v>
      </c>
      <c r="Q146" s="292">
        <v>1131158</v>
      </c>
      <c r="R146" s="292">
        <v>1131273</v>
      </c>
      <c r="S146" s="293">
        <v>736301</v>
      </c>
    </row>
    <row r="147" spans="1:19" x14ac:dyDescent="0.25">
      <c r="A147" s="310">
        <v>369536</v>
      </c>
      <c r="B147" s="311"/>
      <c r="C147" s="312" t="s">
        <v>580</v>
      </c>
      <c r="D147" s="312" t="s">
        <v>581</v>
      </c>
      <c r="E147" s="302" t="s">
        <v>484</v>
      </c>
      <c r="F147" s="386"/>
      <c r="G147" s="313" t="s">
        <v>67</v>
      </c>
      <c r="H147" s="282">
        <f>VLOOKUP(A147,Padló!A:G,7,0)</f>
        <v>11290</v>
      </c>
      <c r="I147" s="478" t="str">
        <f>IF(VLOOKUP(A147,Padló!A:H,8,0)=0,"",VLOOKUP(A147,Padló!A:H,8,0))</f>
        <v/>
      </c>
      <c r="J147" s="313" t="s">
        <v>488</v>
      </c>
      <c r="K147" s="283">
        <v>1022709</v>
      </c>
      <c r="L147" s="284">
        <v>1140618</v>
      </c>
      <c r="M147" s="284">
        <v>1140738</v>
      </c>
      <c r="N147" s="284">
        <v>1140875</v>
      </c>
      <c r="O147" s="284">
        <v>1140977</v>
      </c>
      <c r="P147" s="292">
        <v>1279962</v>
      </c>
      <c r="Q147" s="292">
        <v>1279889</v>
      </c>
      <c r="R147" s="292">
        <v>1279994</v>
      </c>
      <c r="S147" s="293">
        <v>736301</v>
      </c>
    </row>
    <row r="148" spans="1:19" x14ac:dyDescent="0.25">
      <c r="A148" s="316">
        <v>367204</v>
      </c>
      <c r="B148" s="321" t="s">
        <v>418</v>
      </c>
      <c r="C148" s="318" t="s">
        <v>34</v>
      </c>
      <c r="D148" s="314" t="s">
        <v>106</v>
      </c>
      <c r="E148" s="314" t="s">
        <v>491</v>
      </c>
      <c r="F148" s="386" t="s">
        <v>266</v>
      </c>
      <c r="G148" s="308" t="s">
        <v>67</v>
      </c>
      <c r="H148" s="282">
        <f>VLOOKUP(A148,Padló!A:G,7,0)</f>
        <v>6990</v>
      </c>
      <c r="I148" s="478" t="str">
        <f>IF(VLOOKUP(A148,Padló!A:H,8,0)=0,"",VLOOKUP(A148,Padló!A:H,8,0))</f>
        <v/>
      </c>
      <c r="J148" s="319" t="s">
        <v>305</v>
      </c>
      <c r="K148" s="283">
        <v>941390</v>
      </c>
      <c r="L148" s="284">
        <v>1140619</v>
      </c>
      <c r="M148" s="284">
        <v>1140739</v>
      </c>
      <c r="N148" s="284">
        <v>1140876</v>
      </c>
      <c r="O148" s="284">
        <v>1140978</v>
      </c>
      <c r="P148" s="292">
        <v>1279289</v>
      </c>
      <c r="Q148" s="292">
        <v>1279380</v>
      </c>
      <c r="R148" s="292">
        <v>1279290</v>
      </c>
      <c r="S148" s="293">
        <v>736300</v>
      </c>
    </row>
    <row r="149" spans="1:19" x14ac:dyDescent="0.25">
      <c r="A149" s="310">
        <v>369383</v>
      </c>
      <c r="B149" s="311"/>
      <c r="C149" s="312" t="s">
        <v>582</v>
      </c>
      <c r="D149" s="312" t="s">
        <v>583</v>
      </c>
      <c r="E149" s="302" t="s">
        <v>484</v>
      </c>
      <c r="F149" s="386"/>
      <c r="G149" s="313" t="s">
        <v>67</v>
      </c>
      <c r="H149" s="282">
        <f>VLOOKUP(A149,Padló!A:G,7,0)</f>
        <v>11290</v>
      </c>
      <c r="I149" s="478" t="str">
        <f>IF(VLOOKUP(A149,Padló!A:H,8,0)=0,"",VLOOKUP(A149,Padló!A:H,8,0))</f>
        <v/>
      </c>
      <c r="J149" s="313" t="s">
        <v>584</v>
      </c>
      <c r="K149" s="283">
        <v>1532625</v>
      </c>
      <c r="L149" s="284">
        <v>1140787</v>
      </c>
      <c r="M149" s="284">
        <v>1140837</v>
      </c>
      <c r="N149" s="284">
        <v>1140894</v>
      </c>
      <c r="O149" s="284">
        <v>1140986</v>
      </c>
      <c r="P149" s="292">
        <v>1279267</v>
      </c>
      <c r="Q149" s="292">
        <v>1279353</v>
      </c>
      <c r="R149" s="292">
        <v>1279226</v>
      </c>
      <c r="S149" s="293">
        <v>1432746</v>
      </c>
    </row>
    <row r="150" spans="1:19" x14ac:dyDescent="0.25">
      <c r="A150" s="287">
        <v>363527</v>
      </c>
      <c r="B150" s="299" t="s">
        <v>426</v>
      </c>
      <c r="C150" s="289" t="s">
        <v>48</v>
      </c>
      <c r="D150" s="289" t="s">
        <v>135</v>
      </c>
      <c r="E150" s="289" t="s">
        <v>529</v>
      </c>
      <c r="F150" s="386" t="s">
        <v>266</v>
      </c>
      <c r="G150" s="290" t="s">
        <v>67</v>
      </c>
      <c r="H150" s="282">
        <f>VLOOKUP(A150,Padló!A:G,7,0)</f>
        <v>7790</v>
      </c>
      <c r="I150" s="478" t="str">
        <f>IF(VLOOKUP(A150,Padló!A:H,8,0)=0,"",VLOOKUP(A150,Padló!A:H,8,0))</f>
        <v/>
      </c>
      <c r="J150" s="291" t="s">
        <v>339</v>
      </c>
      <c r="K150" s="283">
        <v>1022763</v>
      </c>
      <c r="L150" s="284">
        <v>1140785</v>
      </c>
      <c r="M150" s="284">
        <v>1140835</v>
      </c>
      <c r="N150" s="284">
        <v>1140892</v>
      </c>
      <c r="O150" s="284">
        <v>1140984</v>
      </c>
      <c r="P150" s="292">
        <v>1131153</v>
      </c>
      <c r="Q150" s="292">
        <v>1131177</v>
      </c>
      <c r="R150" s="292">
        <v>1131331</v>
      </c>
      <c r="S150" s="293">
        <v>1432746</v>
      </c>
    </row>
    <row r="151" spans="1:19" x14ac:dyDescent="0.25">
      <c r="A151" s="310">
        <v>368966</v>
      </c>
      <c r="B151" s="311"/>
      <c r="C151" s="312" t="s">
        <v>585</v>
      </c>
      <c r="D151" s="312" t="s">
        <v>586</v>
      </c>
      <c r="E151" s="302" t="s">
        <v>518</v>
      </c>
      <c r="F151" s="386"/>
      <c r="G151" s="313" t="s">
        <v>67</v>
      </c>
      <c r="H151" s="282">
        <f>VLOOKUP(A151,Padló!A:G,7,0)</f>
        <v>9990</v>
      </c>
      <c r="I151" s="478" t="str">
        <f>IF(VLOOKUP(A151,Padló!A:H,8,0)=0,"",VLOOKUP(A151,Padló!A:H,8,0))</f>
        <v/>
      </c>
      <c r="J151" s="313" t="s">
        <v>335</v>
      </c>
      <c r="K151" s="283">
        <v>1046234</v>
      </c>
      <c r="L151" s="284">
        <v>1140784</v>
      </c>
      <c r="M151" s="284">
        <v>1140834</v>
      </c>
      <c r="N151" s="284">
        <v>1140891</v>
      </c>
      <c r="O151" s="284">
        <v>1140983</v>
      </c>
      <c r="P151" s="292">
        <v>1131152</v>
      </c>
      <c r="Q151" s="292">
        <v>1131176</v>
      </c>
      <c r="R151" s="292">
        <v>1131330</v>
      </c>
      <c r="S151" s="293">
        <v>1432746</v>
      </c>
    </row>
    <row r="152" spans="1:19" x14ac:dyDescent="0.25">
      <c r="A152" s="310">
        <v>367778</v>
      </c>
      <c r="B152" s="311"/>
      <c r="C152" s="312" t="s">
        <v>585</v>
      </c>
      <c r="D152" s="312" t="s">
        <v>586</v>
      </c>
      <c r="E152" s="314" t="s">
        <v>491</v>
      </c>
      <c r="F152" s="386"/>
      <c r="G152" s="313"/>
      <c r="H152" s="282">
        <f>VLOOKUP(A152,Padló!A:G,7,0)</f>
        <v>6290</v>
      </c>
      <c r="I152" s="478" t="str">
        <f>IF(VLOOKUP(A152,Padló!A:H,8,0)=0,"",VLOOKUP(A152,Padló!A:H,8,0))</f>
        <v/>
      </c>
      <c r="J152" s="313" t="s">
        <v>335</v>
      </c>
      <c r="K152" s="283">
        <v>1046234</v>
      </c>
      <c r="L152" s="284">
        <v>1140784</v>
      </c>
      <c r="M152" s="284">
        <v>1140834</v>
      </c>
      <c r="N152" s="284">
        <v>1140891</v>
      </c>
      <c r="O152" s="284">
        <v>1140983</v>
      </c>
      <c r="P152" s="292">
        <v>1131152</v>
      </c>
      <c r="Q152" s="292">
        <v>1131176</v>
      </c>
      <c r="R152" s="292">
        <v>1131330</v>
      </c>
      <c r="S152" s="293">
        <v>1432746</v>
      </c>
    </row>
    <row r="153" spans="1:19" x14ac:dyDescent="0.25">
      <c r="A153" s="310">
        <v>366672</v>
      </c>
      <c r="B153" s="311"/>
      <c r="C153" s="312" t="s">
        <v>585</v>
      </c>
      <c r="D153" s="312" t="s">
        <v>586</v>
      </c>
      <c r="E153" s="314" t="s">
        <v>491</v>
      </c>
      <c r="F153" s="386" t="s">
        <v>266</v>
      </c>
      <c r="G153" s="313" t="s">
        <v>67</v>
      </c>
      <c r="H153" s="282">
        <f>VLOOKUP(A153,Padló!A:G,7,0)</f>
        <v>6990</v>
      </c>
      <c r="I153" s="478" t="str">
        <f>IF(VLOOKUP(A153,Padló!A:H,8,0)=0,"",VLOOKUP(A153,Padló!A:H,8,0))</f>
        <v/>
      </c>
      <c r="J153" s="313" t="s">
        <v>335</v>
      </c>
      <c r="K153" s="283">
        <v>1046234</v>
      </c>
      <c r="L153" s="284">
        <v>1140784</v>
      </c>
      <c r="M153" s="284">
        <v>1140834</v>
      </c>
      <c r="N153" s="284">
        <v>1140891</v>
      </c>
      <c r="O153" s="284">
        <v>1140983</v>
      </c>
      <c r="P153" s="292">
        <v>1131152</v>
      </c>
      <c r="Q153" s="292">
        <v>1131176</v>
      </c>
      <c r="R153" s="292">
        <v>1131330</v>
      </c>
      <c r="S153" s="293">
        <v>1432746</v>
      </c>
    </row>
    <row r="154" spans="1:19" x14ac:dyDescent="0.25">
      <c r="A154" s="316">
        <v>367686</v>
      </c>
      <c r="B154" s="321" t="s">
        <v>410</v>
      </c>
      <c r="C154" s="318" t="s">
        <v>27</v>
      </c>
      <c r="D154" s="314" t="s">
        <v>93</v>
      </c>
      <c r="E154" s="314" t="s">
        <v>491</v>
      </c>
      <c r="F154" s="386" t="s">
        <v>266</v>
      </c>
      <c r="G154" s="308"/>
      <c r="H154" s="282">
        <f>VLOOKUP(A154,Padló!A:G,7,0)</f>
        <v>6290</v>
      </c>
      <c r="I154" s="478" t="str">
        <f>IF(VLOOKUP(A154,Padló!A:H,8,0)=0,"",VLOOKUP(A154,Padló!A:H,8,0))</f>
        <v/>
      </c>
      <c r="J154" s="319" t="s">
        <v>340</v>
      </c>
      <c r="K154" s="283">
        <v>219374</v>
      </c>
      <c r="L154" s="284">
        <v>1140793</v>
      </c>
      <c r="M154" s="284">
        <v>1140843</v>
      </c>
      <c r="N154" s="284">
        <v>1140900</v>
      </c>
      <c r="O154" s="284">
        <v>1140992</v>
      </c>
      <c r="P154" s="292">
        <v>1131134</v>
      </c>
      <c r="Q154" s="292">
        <v>1131158</v>
      </c>
      <c r="R154" s="292">
        <v>1131273</v>
      </c>
      <c r="S154" s="293">
        <v>736301</v>
      </c>
    </row>
    <row r="155" spans="1:19" x14ac:dyDescent="0.25">
      <c r="A155" s="300">
        <v>363909</v>
      </c>
      <c r="B155" s="302"/>
      <c r="C155" s="302" t="s">
        <v>129</v>
      </c>
      <c r="D155" s="302" t="s">
        <v>136</v>
      </c>
      <c r="E155" s="302" t="s">
        <v>496</v>
      </c>
      <c r="F155" s="386"/>
      <c r="G155" s="303" t="s">
        <v>67</v>
      </c>
      <c r="H155" s="282">
        <f>VLOOKUP(A155,Padló!A:G,7,0)</f>
        <v>9290</v>
      </c>
      <c r="I155" s="478" t="str">
        <f>IF(VLOOKUP(A155,Padló!A:H,8,0)=0,"",VLOOKUP(A155,Padló!A:H,8,0))</f>
        <v/>
      </c>
      <c r="J155" s="291" t="s">
        <v>338</v>
      </c>
      <c r="K155" s="283">
        <v>1022707</v>
      </c>
      <c r="L155" s="284">
        <v>1140792</v>
      </c>
      <c r="M155" s="284">
        <v>1140842</v>
      </c>
      <c r="N155" s="284">
        <v>1140899</v>
      </c>
      <c r="O155" s="284">
        <v>1140991</v>
      </c>
      <c r="P155" s="292"/>
      <c r="Q155" s="292"/>
      <c r="R155" s="292"/>
      <c r="S155" s="293"/>
    </row>
    <row r="156" spans="1:19" x14ac:dyDescent="0.25">
      <c r="A156" s="304">
        <v>366375</v>
      </c>
      <c r="B156" s="305"/>
      <c r="C156" s="306" t="s">
        <v>129</v>
      </c>
      <c r="D156" s="307" t="s">
        <v>136</v>
      </c>
      <c r="E156" s="307" t="s">
        <v>485</v>
      </c>
      <c r="F156" s="386" t="s">
        <v>266</v>
      </c>
      <c r="G156" s="308" t="s">
        <v>67</v>
      </c>
      <c r="H156" s="282">
        <f>VLOOKUP(A156,Padló!A:G,7,0)</f>
        <v>9490</v>
      </c>
      <c r="I156" s="478" t="str">
        <f>IF(VLOOKUP(A156,Padló!A:H,8,0)=0,"",VLOOKUP(A156,Padló!A:H,8,0))</f>
        <v/>
      </c>
      <c r="J156" s="309" t="s">
        <v>338</v>
      </c>
      <c r="K156" s="283">
        <v>1022707</v>
      </c>
      <c r="L156" s="284">
        <v>1140792</v>
      </c>
      <c r="M156" s="284">
        <v>1140842</v>
      </c>
      <c r="N156" s="284">
        <v>1140899</v>
      </c>
      <c r="O156" s="284">
        <v>1140991</v>
      </c>
      <c r="P156" s="292"/>
      <c r="Q156" s="292"/>
      <c r="R156" s="292"/>
      <c r="S156" s="293"/>
    </row>
    <row r="157" spans="1:19" x14ac:dyDescent="0.25">
      <c r="A157" s="287">
        <v>363497</v>
      </c>
      <c r="B157" s="299"/>
      <c r="C157" s="289" t="s">
        <v>129</v>
      </c>
      <c r="D157" s="289" t="s">
        <v>136</v>
      </c>
      <c r="E157" s="289" t="s">
        <v>529</v>
      </c>
      <c r="F157" s="386" t="s">
        <v>266</v>
      </c>
      <c r="G157" s="290" t="s">
        <v>67</v>
      </c>
      <c r="H157" s="282">
        <f>VLOOKUP(A157,Padló!A:G,7,0)</f>
        <v>7790</v>
      </c>
      <c r="I157" s="478" t="str">
        <f>IF(VLOOKUP(A157,Padló!A:H,8,0)=0,"",VLOOKUP(A157,Padló!A:H,8,0))</f>
        <v/>
      </c>
      <c r="J157" s="291" t="s">
        <v>338</v>
      </c>
      <c r="K157" s="283">
        <v>1022707</v>
      </c>
      <c r="L157" s="284">
        <v>1140792</v>
      </c>
      <c r="M157" s="284">
        <v>1140842</v>
      </c>
      <c r="N157" s="284">
        <v>1140899</v>
      </c>
      <c r="O157" s="284">
        <v>1140991</v>
      </c>
      <c r="P157" s="292"/>
      <c r="Q157" s="292"/>
      <c r="R157" s="292"/>
      <c r="S157" s="293"/>
    </row>
    <row r="158" spans="1:19" x14ac:dyDescent="0.25">
      <c r="A158" s="287">
        <v>361912</v>
      </c>
      <c r="B158" s="299"/>
      <c r="C158" s="289" t="s">
        <v>115</v>
      </c>
      <c r="D158" s="289" t="s">
        <v>375</v>
      </c>
      <c r="E158" s="289" t="s">
        <v>483</v>
      </c>
      <c r="F158" s="386"/>
      <c r="G158" s="290"/>
      <c r="H158" s="282">
        <f>VLOOKUP(A158,Padló!A:G,7,0)</f>
        <v>7790</v>
      </c>
      <c r="I158" s="478" t="str">
        <f>IF(VLOOKUP(A158,Padló!A:H,8,0)=0,"",VLOOKUP(A158,Padló!A:H,8,0))</f>
        <v/>
      </c>
      <c r="J158" s="291" t="s">
        <v>331</v>
      </c>
      <c r="K158" s="283">
        <v>1254898</v>
      </c>
      <c r="L158" s="284">
        <v>1344705</v>
      </c>
      <c r="M158" s="284">
        <v>1344693</v>
      </c>
      <c r="N158" s="284">
        <v>1344682</v>
      </c>
      <c r="O158" s="284">
        <v>1344709</v>
      </c>
      <c r="P158" s="292">
        <v>1279278</v>
      </c>
      <c r="Q158" s="292">
        <v>1279336</v>
      </c>
      <c r="R158" s="292">
        <v>1279258</v>
      </c>
      <c r="S158" s="293"/>
    </row>
    <row r="159" spans="1:19" x14ac:dyDescent="0.25">
      <c r="A159" s="296">
        <v>362513</v>
      </c>
      <c r="B159" s="297"/>
      <c r="C159" s="298" t="s">
        <v>115</v>
      </c>
      <c r="D159" s="298" t="s">
        <v>375</v>
      </c>
      <c r="E159" s="298" t="s">
        <v>482</v>
      </c>
      <c r="F159" s="386" t="s">
        <v>266</v>
      </c>
      <c r="G159" s="290" t="s">
        <v>124</v>
      </c>
      <c r="H159" s="282">
        <f>VLOOKUP(A159,Padló!A:G,7,0)</f>
        <v>10790</v>
      </c>
      <c r="I159" s="478" t="str">
        <f>IF(VLOOKUP(A159,Padló!A:H,8,0)=0,"",VLOOKUP(A159,Padló!A:H,8,0))</f>
        <v/>
      </c>
      <c r="J159" s="291" t="s">
        <v>331</v>
      </c>
      <c r="K159" s="283">
        <v>1254898</v>
      </c>
      <c r="L159" s="284">
        <v>1344705</v>
      </c>
      <c r="M159" s="284">
        <v>1344693</v>
      </c>
      <c r="N159" s="284">
        <v>1344682</v>
      </c>
      <c r="O159" s="284">
        <v>1344709</v>
      </c>
      <c r="P159" s="292">
        <v>1279278</v>
      </c>
      <c r="Q159" s="292">
        <v>1279336</v>
      </c>
      <c r="R159" s="292">
        <v>1279258</v>
      </c>
      <c r="S159" s="293"/>
    </row>
    <row r="160" spans="1:19" x14ac:dyDescent="0.25">
      <c r="A160" s="310">
        <v>361943</v>
      </c>
      <c r="B160" s="311"/>
      <c r="C160" s="312" t="s">
        <v>587</v>
      </c>
      <c r="D160" s="312" t="s">
        <v>588</v>
      </c>
      <c r="E160" s="289" t="s">
        <v>483</v>
      </c>
      <c r="F160" s="386"/>
      <c r="G160" s="313"/>
      <c r="H160" s="282">
        <f>VLOOKUP(A160,Padló!A:G,7,0)</f>
        <v>7790</v>
      </c>
      <c r="I160" s="478" t="str">
        <f>IF(VLOOKUP(A160,Padló!A:H,8,0)=0,"",VLOOKUP(A160,Padló!A:H,8,0))</f>
        <v/>
      </c>
      <c r="J160" s="313" t="s">
        <v>589</v>
      </c>
      <c r="K160" s="283">
        <v>1483147</v>
      </c>
      <c r="L160" s="284">
        <v>1344705</v>
      </c>
      <c r="M160" s="284">
        <v>1344693</v>
      </c>
      <c r="N160" s="284">
        <v>1344682</v>
      </c>
      <c r="O160" s="284">
        <v>1344709</v>
      </c>
      <c r="P160" s="292">
        <v>1279322</v>
      </c>
      <c r="Q160" s="292">
        <v>1279333</v>
      </c>
      <c r="R160" s="292">
        <v>1279227</v>
      </c>
      <c r="S160" s="293">
        <v>1432746</v>
      </c>
    </row>
    <row r="161" spans="1:19" x14ac:dyDescent="0.25">
      <c r="A161" s="326">
        <v>362483</v>
      </c>
      <c r="B161" s="327"/>
      <c r="C161" s="328" t="s">
        <v>587</v>
      </c>
      <c r="D161" s="328" t="s">
        <v>588</v>
      </c>
      <c r="E161" s="298" t="s">
        <v>482</v>
      </c>
      <c r="F161" s="386"/>
      <c r="G161" s="313" t="s">
        <v>124</v>
      </c>
      <c r="H161" s="282">
        <f>VLOOKUP(A161,Padló!A:G,7,0)</f>
        <v>10790</v>
      </c>
      <c r="I161" s="478" t="str">
        <f>IF(VLOOKUP(A161,Padló!A:H,8,0)=0,"",VLOOKUP(A161,Padló!A:H,8,0))</f>
        <v/>
      </c>
      <c r="J161" s="313" t="s">
        <v>589</v>
      </c>
      <c r="K161" s="283">
        <v>1483147</v>
      </c>
      <c r="L161" s="284">
        <v>1344705</v>
      </c>
      <c r="M161" s="284">
        <v>1344693</v>
      </c>
      <c r="N161" s="284">
        <v>1344682</v>
      </c>
      <c r="O161" s="284">
        <v>1344709</v>
      </c>
      <c r="P161" s="292">
        <v>1279322</v>
      </c>
      <c r="Q161" s="292">
        <v>1279333</v>
      </c>
      <c r="R161" s="292">
        <v>1279227</v>
      </c>
      <c r="S161" s="293">
        <v>1432746</v>
      </c>
    </row>
    <row r="162" spans="1:19" x14ac:dyDescent="0.25">
      <c r="A162" s="300">
        <v>361974</v>
      </c>
      <c r="B162" s="332"/>
      <c r="C162" s="302" t="s">
        <v>116</v>
      </c>
      <c r="D162" s="302" t="s">
        <v>121</v>
      </c>
      <c r="E162" s="289" t="s">
        <v>483</v>
      </c>
      <c r="F162" s="386"/>
      <c r="G162" s="303"/>
      <c r="H162" s="282">
        <f>VLOOKUP(A162,Padló!A:G,7,0)</f>
        <v>7790</v>
      </c>
      <c r="I162" s="478" t="str">
        <f>IF(VLOOKUP(A162,Padló!A:H,8,0)=0,"",VLOOKUP(A162,Padló!A:H,8,0))</f>
        <v/>
      </c>
      <c r="J162" s="291" t="s">
        <v>329</v>
      </c>
      <c r="K162" s="283">
        <v>1483201</v>
      </c>
      <c r="L162" s="284">
        <v>1344704</v>
      </c>
      <c r="M162" s="284">
        <v>1344692</v>
      </c>
      <c r="N162" s="284">
        <v>1344681</v>
      </c>
      <c r="O162" s="284">
        <v>1344708</v>
      </c>
      <c r="P162" s="292">
        <v>1534681</v>
      </c>
      <c r="Q162" s="292">
        <v>1534447</v>
      </c>
      <c r="R162" s="292">
        <v>1534633</v>
      </c>
      <c r="S162" s="293"/>
    </row>
    <row r="163" spans="1:19" x14ac:dyDescent="0.25">
      <c r="A163" s="296">
        <v>362308</v>
      </c>
      <c r="B163" s="297"/>
      <c r="C163" s="298" t="s">
        <v>116</v>
      </c>
      <c r="D163" s="298" t="s">
        <v>121</v>
      </c>
      <c r="E163" s="298" t="s">
        <v>482</v>
      </c>
      <c r="F163" s="386" t="s">
        <v>266</v>
      </c>
      <c r="G163" s="290" t="s">
        <v>124</v>
      </c>
      <c r="H163" s="282">
        <f>VLOOKUP(A163,Padló!A:G,7,0)</f>
        <v>10790</v>
      </c>
      <c r="I163" s="478" t="str">
        <f>IF(VLOOKUP(A163,Padló!A:H,8,0)=0,"",VLOOKUP(A163,Padló!A:H,8,0))</f>
        <v/>
      </c>
      <c r="J163" s="291" t="s">
        <v>329</v>
      </c>
      <c r="K163" s="283">
        <v>1483201</v>
      </c>
      <c r="L163" s="284">
        <v>1344704</v>
      </c>
      <c r="M163" s="284">
        <v>1344692</v>
      </c>
      <c r="N163" s="284">
        <v>1344681</v>
      </c>
      <c r="O163" s="284">
        <v>1344708</v>
      </c>
      <c r="P163" s="292">
        <v>1534681</v>
      </c>
      <c r="Q163" s="292">
        <v>1534447</v>
      </c>
      <c r="R163" s="292">
        <v>1534633</v>
      </c>
      <c r="S163" s="293"/>
    </row>
    <row r="164" spans="1:19" x14ac:dyDescent="0.25">
      <c r="A164" s="326">
        <v>362339</v>
      </c>
      <c r="B164" s="327"/>
      <c r="C164" s="328" t="s">
        <v>590</v>
      </c>
      <c r="D164" s="328" t="s">
        <v>301</v>
      </c>
      <c r="E164" s="298" t="s">
        <v>482</v>
      </c>
      <c r="F164" s="386"/>
      <c r="G164" s="313" t="s">
        <v>124</v>
      </c>
      <c r="H164" s="282">
        <f>VLOOKUP(A164,Padló!A:G,7,0)</f>
        <v>10790</v>
      </c>
      <c r="I164" s="478" t="str">
        <f>IF(VLOOKUP(A164,Padló!A:H,8,0)=0,"",VLOOKUP(A164,Padló!A:H,8,0))</f>
        <v/>
      </c>
      <c r="J164" s="313" t="s">
        <v>312</v>
      </c>
      <c r="K164" s="283">
        <v>1474577</v>
      </c>
      <c r="L164" s="284">
        <v>1164549</v>
      </c>
      <c r="M164" s="284">
        <v>1164824</v>
      </c>
      <c r="N164" s="284">
        <v>1164826</v>
      </c>
      <c r="O164" s="284">
        <v>1164820</v>
      </c>
      <c r="P164" s="292">
        <v>1131150</v>
      </c>
      <c r="Q164" s="292">
        <v>1131174</v>
      </c>
      <c r="R164" s="292">
        <v>1131328</v>
      </c>
      <c r="S164" s="293"/>
    </row>
    <row r="165" spans="1:19" x14ac:dyDescent="0.25">
      <c r="A165" s="326">
        <v>362360</v>
      </c>
      <c r="B165" s="327"/>
      <c r="C165" s="328" t="s">
        <v>591</v>
      </c>
      <c r="D165" s="328" t="s">
        <v>592</v>
      </c>
      <c r="E165" s="298" t="s">
        <v>482</v>
      </c>
      <c r="F165" s="386"/>
      <c r="G165" s="313" t="s">
        <v>124</v>
      </c>
      <c r="H165" s="282">
        <f>VLOOKUP(A165,Padló!A:G,7,0)</f>
        <v>10790</v>
      </c>
      <c r="I165" s="478" t="str">
        <f>IF(VLOOKUP(A165,Padló!A:H,8,0)=0,"",VLOOKUP(A165,Padló!A:H,8,0))</f>
        <v/>
      </c>
      <c r="J165" s="313" t="s">
        <v>241</v>
      </c>
      <c r="K165" s="283">
        <v>941182</v>
      </c>
      <c r="L165" s="284">
        <v>1164549</v>
      </c>
      <c r="M165" s="284">
        <v>1164824</v>
      </c>
      <c r="N165" s="284">
        <v>1164826</v>
      </c>
      <c r="O165" s="284">
        <v>1164820</v>
      </c>
      <c r="P165" s="292">
        <v>1279278</v>
      </c>
      <c r="Q165" s="292">
        <v>1279336</v>
      </c>
      <c r="R165" s="292">
        <v>1279258</v>
      </c>
      <c r="S165" s="293"/>
    </row>
    <row r="166" spans="1:19" x14ac:dyDescent="0.25">
      <c r="A166" s="326">
        <v>362391</v>
      </c>
      <c r="B166" s="327"/>
      <c r="C166" s="328" t="s">
        <v>593</v>
      </c>
      <c r="D166" s="328" t="s">
        <v>594</v>
      </c>
      <c r="E166" s="298" t="s">
        <v>482</v>
      </c>
      <c r="F166" s="386"/>
      <c r="G166" s="313" t="s">
        <v>124</v>
      </c>
      <c r="H166" s="282">
        <f>VLOOKUP(A166,Padló!A:G,7,0)</f>
        <v>10790</v>
      </c>
      <c r="I166" s="478" t="str">
        <f>IF(VLOOKUP(A166,Padló!A:H,8,0)=0,"",VLOOKUP(A166,Padló!A:H,8,0))</f>
        <v/>
      </c>
      <c r="J166" s="313" t="s">
        <v>244</v>
      </c>
      <c r="K166" s="283">
        <v>1279129</v>
      </c>
      <c r="L166" s="284">
        <v>1344706</v>
      </c>
      <c r="M166" s="284">
        <v>1344694</v>
      </c>
      <c r="N166" s="284">
        <v>1344683</v>
      </c>
      <c r="O166" s="284">
        <v>1344691</v>
      </c>
      <c r="P166" s="292">
        <v>1279288</v>
      </c>
      <c r="Q166" s="292">
        <v>1279334</v>
      </c>
      <c r="R166" s="292">
        <v>1279246</v>
      </c>
      <c r="S166" s="293"/>
    </row>
    <row r="167" spans="1:19" x14ac:dyDescent="0.25">
      <c r="A167" s="310">
        <v>367624</v>
      </c>
      <c r="B167" s="311"/>
      <c r="C167" s="312" t="s">
        <v>595</v>
      </c>
      <c r="D167" s="312" t="s">
        <v>596</v>
      </c>
      <c r="E167" s="314" t="s">
        <v>491</v>
      </c>
      <c r="F167" s="386"/>
      <c r="G167" s="313" t="s">
        <v>67</v>
      </c>
      <c r="H167" s="282">
        <f>VLOOKUP(A167,Padló!A:G,7,0)</f>
        <v>6990</v>
      </c>
      <c r="I167" s="478" t="str">
        <f>IF(VLOOKUP(A167,Padló!A:H,8,0)=0,"",VLOOKUP(A167,Padló!A:H,8,0))</f>
        <v/>
      </c>
      <c r="J167" s="313" t="s">
        <v>241</v>
      </c>
      <c r="K167" s="283">
        <v>941182</v>
      </c>
      <c r="L167" s="284">
        <v>1164549</v>
      </c>
      <c r="M167" s="284">
        <v>1164824</v>
      </c>
      <c r="N167" s="284">
        <v>1164826</v>
      </c>
      <c r="O167" s="284">
        <v>1164820</v>
      </c>
      <c r="P167" s="292">
        <v>1279278</v>
      </c>
      <c r="Q167" s="292">
        <v>1279336</v>
      </c>
      <c r="R167" s="292">
        <v>1279258</v>
      </c>
      <c r="S167" s="293"/>
    </row>
    <row r="168" spans="1:19" x14ac:dyDescent="0.25">
      <c r="A168" s="310">
        <v>362636</v>
      </c>
      <c r="B168" s="311"/>
      <c r="C168" s="312" t="s">
        <v>597</v>
      </c>
      <c r="D168" s="312" t="s">
        <v>598</v>
      </c>
      <c r="E168" s="289" t="s">
        <v>483</v>
      </c>
      <c r="F168" s="386"/>
      <c r="G168" s="313" t="s">
        <v>67</v>
      </c>
      <c r="H168" s="282">
        <f>VLOOKUP(A168,Padló!A:G,7,0)</f>
        <v>9490</v>
      </c>
      <c r="I168" s="478" t="str">
        <f>IF(VLOOKUP(A168,Padló!A:H,8,0)=0,"",VLOOKUP(A168,Padló!A:H,8,0))</f>
        <v/>
      </c>
      <c r="J168" s="313" t="s">
        <v>599</v>
      </c>
      <c r="K168" s="283">
        <v>1485314</v>
      </c>
      <c r="L168" s="284">
        <v>1140792</v>
      </c>
      <c r="M168" s="284">
        <v>1140842</v>
      </c>
      <c r="N168" s="284">
        <v>1140899</v>
      </c>
      <c r="O168" s="284">
        <v>1140991</v>
      </c>
      <c r="P168" s="292">
        <v>1534642</v>
      </c>
      <c r="Q168" s="292">
        <v>1534518</v>
      </c>
      <c r="R168" s="292">
        <v>1534700</v>
      </c>
      <c r="S168" s="293"/>
    </row>
    <row r="169" spans="1:19" x14ac:dyDescent="0.25">
      <c r="A169" s="316">
        <v>365033</v>
      </c>
      <c r="B169" s="335"/>
      <c r="C169" s="318" t="s">
        <v>313</v>
      </c>
      <c r="D169" s="314" t="s">
        <v>314</v>
      </c>
      <c r="E169" s="314" t="s">
        <v>499</v>
      </c>
      <c r="F169" s="386"/>
      <c r="G169" s="314"/>
      <c r="H169" s="282">
        <f>VLOOKUP(A169,Padló!A:G,7,0)</f>
        <v>5890</v>
      </c>
      <c r="I169" s="478" t="str">
        <f>IF(VLOOKUP(A169,Padló!A:H,8,0)=0,"",VLOOKUP(A169,Padló!A:H,8,0))</f>
        <v/>
      </c>
      <c r="J169" s="319" t="s">
        <v>260</v>
      </c>
      <c r="K169" s="283">
        <v>1254887</v>
      </c>
      <c r="L169" s="284">
        <v>1140619</v>
      </c>
      <c r="M169" s="284">
        <v>1140739</v>
      </c>
      <c r="N169" s="284">
        <v>1140876</v>
      </c>
      <c r="O169" s="284">
        <v>1140978</v>
      </c>
      <c r="P169" s="292"/>
      <c r="Q169" s="292"/>
      <c r="R169" s="292"/>
      <c r="S169" s="293"/>
    </row>
    <row r="170" spans="1:19" x14ac:dyDescent="0.25">
      <c r="A170" s="304">
        <v>366283</v>
      </c>
      <c r="B170" s="305"/>
      <c r="C170" s="306" t="s">
        <v>313</v>
      </c>
      <c r="D170" s="307" t="s">
        <v>314</v>
      </c>
      <c r="E170" s="307" t="s">
        <v>485</v>
      </c>
      <c r="F170" s="386"/>
      <c r="G170" s="308" t="s">
        <v>67</v>
      </c>
      <c r="H170" s="282">
        <f>VLOOKUP(A170,Padló!A:G,7,0)</f>
        <v>9490</v>
      </c>
      <c r="I170" s="478" t="str">
        <f>IF(VLOOKUP(A170,Padló!A:H,8,0)=0,"",VLOOKUP(A170,Padló!A:H,8,0))</f>
        <v/>
      </c>
      <c r="J170" s="309" t="s">
        <v>260</v>
      </c>
      <c r="K170" s="283">
        <v>1254887</v>
      </c>
      <c r="L170" s="284">
        <v>1140619</v>
      </c>
      <c r="M170" s="284">
        <v>1140739</v>
      </c>
      <c r="N170" s="284">
        <v>1140876</v>
      </c>
      <c r="O170" s="284">
        <v>1140978</v>
      </c>
      <c r="P170" s="292"/>
      <c r="Q170" s="292"/>
      <c r="R170" s="292"/>
      <c r="S170" s="293"/>
    </row>
    <row r="171" spans="1:19" x14ac:dyDescent="0.25">
      <c r="A171" s="316">
        <v>365071</v>
      </c>
      <c r="B171" s="335"/>
      <c r="C171" s="318" t="s">
        <v>86</v>
      </c>
      <c r="D171" s="314" t="s">
        <v>107</v>
      </c>
      <c r="E171" s="314" t="s">
        <v>499</v>
      </c>
      <c r="F171" s="386"/>
      <c r="G171" s="314"/>
      <c r="H171" s="282">
        <f>VLOOKUP(A171,Padló!A:G,7,0)</f>
        <v>5890</v>
      </c>
      <c r="I171" s="478" t="str">
        <f>IF(VLOOKUP(A171,Padló!A:H,8,0)=0,"",VLOOKUP(A171,Padló!A:H,8,0))</f>
        <v/>
      </c>
      <c r="J171" s="319" t="s">
        <v>354</v>
      </c>
      <c r="K171" s="283">
        <v>1490856</v>
      </c>
      <c r="L171" s="284">
        <v>1344707</v>
      </c>
      <c r="M171" s="284">
        <v>1344696</v>
      </c>
      <c r="N171" s="284">
        <v>1344685</v>
      </c>
      <c r="O171" s="284">
        <v>1344711</v>
      </c>
      <c r="P171" s="292">
        <v>1534690</v>
      </c>
      <c r="Q171" s="292">
        <v>1534517</v>
      </c>
      <c r="R171" s="292">
        <v>1534692</v>
      </c>
      <c r="S171" s="293"/>
    </row>
    <row r="172" spans="1:19" x14ac:dyDescent="0.25">
      <c r="A172" s="316">
        <v>367594</v>
      </c>
      <c r="B172" s="321"/>
      <c r="C172" s="318" t="s">
        <v>86</v>
      </c>
      <c r="D172" s="314" t="s">
        <v>107</v>
      </c>
      <c r="E172" s="314" t="s">
        <v>491</v>
      </c>
      <c r="F172" s="386" t="s">
        <v>266</v>
      </c>
      <c r="G172" s="308" t="s">
        <v>67</v>
      </c>
      <c r="H172" s="282">
        <f>VLOOKUP(A172,Padló!A:G,7,0)</f>
        <v>6990</v>
      </c>
      <c r="I172" s="478" t="str">
        <f>IF(VLOOKUP(A172,Padló!A:H,8,0)=0,"",VLOOKUP(A172,Padló!A:H,8,0))</f>
        <v/>
      </c>
      <c r="J172" s="319" t="s">
        <v>354</v>
      </c>
      <c r="K172" s="283">
        <v>1490856</v>
      </c>
      <c r="L172" s="284">
        <v>1344707</v>
      </c>
      <c r="M172" s="284">
        <v>1344696</v>
      </c>
      <c r="N172" s="284">
        <v>1344685</v>
      </c>
      <c r="O172" s="284">
        <v>1344711</v>
      </c>
      <c r="P172" s="292">
        <v>1534690</v>
      </c>
      <c r="Q172" s="292">
        <v>1534517</v>
      </c>
      <c r="R172" s="292">
        <v>1534692</v>
      </c>
      <c r="S172" s="293"/>
    </row>
    <row r="173" spans="1:19" x14ac:dyDescent="0.25">
      <c r="A173" s="310">
        <v>362728</v>
      </c>
      <c r="B173" s="311"/>
      <c r="C173" s="312" t="s">
        <v>600</v>
      </c>
      <c r="D173" s="312" t="s">
        <v>601</v>
      </c>
      <c r="E173" s="289" t="s">
        <v>500</v>
      </c>
      <c r="F173" s="386"/>
      <c r="G173" s="313" t="s">
        <v>67</v>
      </c>
      <c r="H173" s="282">
        <f>VLOOKUP(A173,Padló!A:G,7,0)</f>
        <v>9890</v>
      </c>
      <c r="I173" s="478" t="str">
        <f>IF(VLOOKUP(A173,Padló!A:H,8,0)=0,"",VLOOKUP(A173,Padló!A:H,8,0))</f>
        <v/>
      </c>
      <c r="J173" s="313" t="s">
        <v>353</v>
      </c>
      <c r="K173" s="283">
        <v>1254936</v>
      </c>
      <c r="L173" s="284">
        <v>1140793</v>
      </c>
      <c r="M173" s="284">
        <v>1140843</v>
      </c>
      <c r="N173" s="284">
        <v>1140900</v>
      </c>
      <c r="O173" s="284">
        <v>1140992</v>
      </c>
      <c r="P173" s="292">
        <v>1279289</v>
      </c>
      <c r="Q173" s="292">
        <v>1279380</v>
      </c>
      <c r="R173" s="292">
        <v>1279290</v>
      </c>
      <c r="S173" s="293"/>
    </row>
    <row r="174" spans="1:19" x14ac:dyDescent="0.25">
      <c r="A174" s="300">
        <v>368669</v>
      </c>
      <c r="B174" s="302"/>
      <c r="C174" s="302" t="s">
        <v>319</v>
      </c>
      <c r="D174" s="302" t="s">
        <v>320</v>
      </c>
      <c r="E174" s="302" t="s">
        <v>518</v>
      </c>
      <c r="F174" s="386"/>
      <c r="G174" s="303" t="s">
        <v>67</v>
      </c>
      <c r="H174" s="282">
        <f>VLOOKUP(A174,Padló!A:G,7,0)</f>
        <v>9990</v>
      </c>
      <c r="I174" s="478" t="str">
        <f>IF(VLOOKUP(A174,Padló!A:H,8,0)=0,"",VLOOKUP(A174,Padló!A:H,8,0))</f>
        <v/>
      </c>
      <c r="J174" s="291" t="s">
        <v>363</v>
      </c>
      <c r="K174" s="283">
        <v>1483200</v>
      </c>
      <c r="L174" s="284">
        <v>1140785</v>
      </c>
      <c r="M174" s="284">
        <v>1140835</v>
      </c>
      <c r="N174" s="284">
        <v>1140892</v>
      </c>
      <c r="O174" s="284">
        <v>1140984</v>
      </c>
      <c r="P174" s="292">
        <v>1534682</v>
      </c>
      <c r="Q174" s="292">
        <v>1534519</v>
      </c>
      <c r="R174" s="292">
        <v>1534693</v>
      </c>
      <c r="S174" s="293"/>
    </row>
    <row r="175" spans="1:19" x14ac:dyDescent="0.25">
      <c r="A175" s="316">
        <v>367501</v>
      </c>
      <c r="B175" s="321"/>
      <c r="C175" s="318" t="s">
        <v>319</v>
      </c>
      <c r="D175" s="314" t="s">
        <v>320</v>
      </c>
      <c r="E175" s="314" t="s">
        <v>491</v>
      </c>
      <c r="F175" s="386" t="s">
        <v>266</v>
      </c>
      <c r="G175" s="308" t="s">
        <v>67</v>
      </c>
      <c r="H175" s="282">
        <f>VLOOKUP(A175,Padló!A:G,7,0)</f>
        <v>6990</v>
      </c>
      <c r="I175" s="478" t="str">
        <f>IF(VLOOKUP(A175,Padló!A:H,8,0)=0,"",VLOOKUP(A175,Padló!A:H,8,0))</f>
        <v/>
      </c>
      <c r="J175" s="319" t="s">
        <v>346</v>
      </c>
      <c r="K175" s="283">
        <v>1022777</v>
      </c>
      <c r="L175" s="284">
        <v>1140785</v>
      </c>
      <c r="M175" s="284">
        <v>1140835</v>
      </c>
      <c r="N175" s="284">
        <v>1140892</v>
      </c>
      <c r="O175" s="284">
        <v>1140984</v>
      </c>
      <c r="P175" s="292">
        <v>1534682</v>
      </c>
      <c r="Q175" s="292">
        <v>1534519</v>
      </c>
      <c r="R175" s="292">
        <v>1534693</v>
      </c>
      <c r="S175" s="293"/>
    </row>
    <row r="176" spans="1:19" x14ac:dyDescent="0.25">
      <c r="A176" s="310">
        <v>368690</v>
      </c>
      <c r="B176" s="311"/>
      <c r="C176" s="312" t="s">
        <v>602</v>
      </c>
      <c r="D176" s="312" t="s">
        <v>603</v>
      </c>
      <c r="E176" s="302" t="s">
        <v>518</v>
      </c>
      <c r="F176" s="386"/>
      <c r="G176" s="313" t="s">
        <v>67</v>
      </c>
      <c r="H176" s="282">
        <f>VLOOKUP(A176,Padló!A:G,7,0)</f>
        <v>9990</v>
      </c>
      <c r="I176" s="478" t="str">
        <f>IF(VLOOKUP(A176,Padló!A:H,8,0)=0,"",VLOOKUP(A176,Padló!A:H,8,0))</f>
        <v/>
      </c>
      <c r="J176" s="313" t="s">
        <v>604</v>
      </c>
      <c r="K176" s="283">
        <v>1483163</v>
      </c>
      <c r="L176" s="284">
        <v>1140784</v>
      </c>
      <c r="M176" s="284">
        <v>1140834</v>
      </c>
      <c r="N176" s="284">
        <v>1140891</v>
      </c>
      <c r="O176" s="284">
        <v>1140983</v>
      </c>
      <c r="P176" s="292">
        <v>1534618</v>
      </c>
      <c r="Q176" s="292">
        <v>1534626</v>
      </c>
      <c r="R176" s="292">
        <v>1534595</v>
      </c>
      <c r="S176" s="293"/>
    </row>
    <row r="177" spans="1:19" x14ac:dyDescent="0.25">
      <c r="A177" s="310">
        <v>368348</v>
      </c>
      <c r="B177" s="311"/>
      <c r="C177" s="312" t="s">
        <v>602</v>
      </c>
      <c r="D177" s="312" t="s">
        <v>603</v>
      </c>
      <c r="E177" s="314" t="s">
        <v>491</v>
      </c>
      <c r="F177" s="386"/>
      <c r="G177" s="313"/>
      <c r="H177" s="282">
        <f>VLOOKUP(A177,Padló!A:G,7,0)</f>
        <v>6290</v>
      </c>
      <c r="I177" s="478" t="str">
        <f>IF(VLOOKUP(A177,Padló!A:H,8,0)=0,"",VLOOKUP(A177,Padló!A:H,8,0))</f>
        <v/>
      </c>
      <c r="J177" s="313" t="s">
        <v>604</v>
      </c>
      <c r="K177" s="283">
        <v>1483163</v>
      </c>
      <c r="L177" s="284">
        <v>1140784</v>
      </c>
      <c r="M177" s="284">
        <v>1140834</v>
      </c>
      <c r="N177" s="284">
        <v>1140891</v>
      </c>
      <c r="O177" s="284">
        <v>1140983</v>
      </c>
      <c r="P177" s="292">
        <v>1534618</v>
      </c>
      <c r="Q177" s="292">
        <v>1534626</v>
      </c>
      <c r="R177" s="292">
        <v>1534595</v>
      </c>
      <c r="S177" s="293"/>
    </row>
    <row r="178" spans="1:19" x14ac:dyDescent="0.25">
      <c r="A178" s="310">
        <v>367532</v>
      </c>
      <c r="B178" s="311"/>
      <c r="C178" s="312" t="s">
        <v>602</v>
      </c>
      <c r="D178" s="312" t="s">
        <v>603</v>
      </c>
      <c r="E178" s="314" t="s">
        <v>491</v>
      </c>
      <c r="F178" s="386"/>
      <c r="G178" s="313" t="s">
        <v>67</v>
      </c>
      <c r="H178" s="282">
        <f>VLOOKUP(A178,Padló!A:G,7,0)</f>
        <v>6990</v>
      </c>
      <c r="I178" s="478" t="str">
        <f>IF(VLOOKUP(A178,Padló!A:H,8,0)=0,"",VLOOKUP(A178,Padló!A:H,8,0))</f>
        <v/>
      </c>
      <c r="J178" s="313" t="s">
        <v>604</v>
      </c>
      <c r="K178" s="283">
        <v>1483163</v>
      </c>
      <c r="L178" s="284">
        <v>1140784</v>
      </c>
      <c r="M178" s="284">
        <v>1140834</v>
      </c>
      <c r="N178" s="284">
        <v>1140891</v>
      </c>
      <c r="O178" s="284">
        <v>1140983</v>
      </c>
      <c r="P178" s="292">
        <v>1534618</v>
      </c>
      <c r="Q178" s="292">
        <v>1534626</v>
      </c>
      <c r="R178" s="292">
        <v>1534595</v>
      </c>
      <c r="S178" s="293"/>
    </row>
    <row r="179" spans="1:19" x14ac:dyDescent="0.25">
      <c r="A179" s="326">
        <v>366313</v>
      </c>
      <c r="B179" s="327"/>
      <c r="C179" s="328" t="s">
        <v>602</v>
      </c>
      <c r="D179" s="328" t="s">
        <v>603</v>
      </c>
      <c r="E179" s="307" t="s">
        <v>485</v>
      </c>
      <c r="F179" s="386"/>
      <c r="G179" s="313" t="s">
        <v>67</v>
      </c>
      <c r="H179" s="282">
        <f>VLOOKUP(A179,Padló!A:G,7,0)</f>
        <v>9490</v>
      </c>
      <c r="I179" s="478" t="str">
        <f>IF(VLOOKUP(A179,Padló!A:H,8,0)=0,"",VLOOKUP(A179,Padló!A:H,8,0))</f>
        <v/>
      </c>
      <c r="J179" s="313" t="s">
        <v>604</v>
      </c>
      <c r="K179" s="283">
        <v>1483163</v>
      </c>
      <c r="L179" s="284">
        <v>1140784</v>
      </c>
      <c r="M179" s="284">
        <v>1140834</v>
      </c>
      <c r="N179" s="284">
        <v>1140891</v>
      </c>
      <c r="O179" s="284">
        <v>1140983</v>
      </c>
      <c r="P179" s="292">
        <v>1534618</v>
      </c>
      <c r="Q179" s="292">
        <v>1534626</v>
      </c>
      <c r="R179" s="292">
        <v>1534595</v>
      </c>
      <c r="S179" s="293"/>
    </row>
    <row r="180" spans="1:19" x14ac:dyDescent="0.25">
      <c r="A180" s="310">
        <v>369086</v>
      </c>
      <c r="B180" s="311"/>
      <c r="C180" s="312" t="s">
        <v>605</v>
      </c>
      <c r="D180" s="312" t="s">
        <v>606</v>
      </c>
      <c r="E180" s="302" t="s">
        <v>484</v>
      </c>
      <c r="F180" s="386"/>
      <c r="G180" s="313" t="s">
        <v>67</v>
      </c>
      <c r="H180" s="282">
        <f>VLOOKUP(A180,Padló!A:G,7,0)</f>
        <v>11290</v>
      </c>
      <c r="I180" s="478" t="str">
        <f>IF(VLOOKUP(A180,Padló!A:H,8,0)=0,"",VLOOKUP(A180,Padló!A:H,8,0))</f>
        <v/>
      </c>
      <c r="J180" s="313" t="s">
        <v>607</v>
      </c>
      <c r="K180" s="283">
        <v>1483126</v>
      </c>
      <c r="L180" s="284">
        <v>1140792</v>
      </c>
      <c r="M180" s="284">
        <v>1140842</v>
      </c>
      <c r="N180" s="284">
        <v>1140899</v>
      </c>
      <c r="O180" s="284">
        <v>1140991</v>
      </c>
      <c r="P180" s="292">
        <v>1534672</v>
      </c>
      <c r="Q180" s="292">
        <v>1534508</v>
      </c>
      <c r="R180" s="292">
        <v>1534575</v>
      </c>
      <c r="S180" s="293"/>
    </row>
    <row r="181" spans="1:19" x14ac:dyDescent="0.25">
      <c r="A181" s="310">
        <v>367563</v>
      </c>
      <c r="B181" s="311"/>
      <c r="C181" s="312" t="s">
        <v>605</v>
      </c>
      <c r="D181" s="312" t="s">
        <v>606</v>
      </c>
      <c r="E181" s="314" t="s">
        <v>491</v>
      </c>
      <c r="F181" s="386"/>
      <c r="G181" s="313" t="s">
        <v>67</v>
      </c>
      <c r="H181" s="282">
        <f>VLOOKUP(A181,Padló!A:G,7,0)</f>
        <v>6990</v>
      </c>
      <c r="I181" s="478" t="str">
        <f>IF(VLOOKUP(A181,Padló!A:H,8,0)=0,"",VLOOKUP(A181,Padló!A:H,8,0))</f>
        <v/>
      </c>
      <c r="J181" s="313" t="s">
        <v>607</v>
      </c>
      <c r="K181" s="283">
        <v>1483126</v>
      </c>
      <c r="L181" s="284">
        <v>1140792</v>
      </c>
      <c r="M181" s="284">
        <v>1140842</v>
      </c>
      <c r="N181" s="284">
        <v>1140899</v>
      </c>
      <c r="O181" s="284">
        <v>1140991</v>
      </c>
      <c r="P181" s="292">
        <v>1534672</v>
      </c>
      <c r="Q181" s="292">
        <v>1534508</v>
      </c>
      <c r="R181" s="292">
        <v>1534575</v>
      </c>
      <c r="S181" s="293"/>
    </row>
    <row r="182" spans="1:19" x14ac:dyDescent="0.25">
      <c r="A182" s="326">
        <v>366344</v>
      </c>
      <c r="B182" s="327"/>
      <c r="C182" s="328" t="s">
        <v>605</v>
      </c>
      <c r="D182" s="328" t="s">
        <v>606</v>
      </c>
      <c r="E182" s="307" t="s">
        <v>485</v>
      </c>
      <c r="F182" s="386"/>
      <c r="G182" s="313" t="s">
        <v>67</v>
      </c>
      <c r="H182" s="282">
        <f>VLOOKUP(A182,Padló!A:G,7,0)</f>
        <v>9490</v>
      </c>
      <c r="I182" s="478" t="str">
        <f>IF(VLOOKUP(A182,Padló!A:H,8,0)=0,"",VLOOKUP(A182,Padló!A:H,8,0))</f>
        <v/>
      </c>
      <c r="J182" s="313" t="s">
        <v>607</v>
      </c>
      <c r="K182" s="283">
        <v>1483126</v>
      </c>
      <c r="L182" s="284">
        <v>1140792</v>
      </c>
      <c r="M182" s="284">
        <v>1140842</v>
      </c>
      <c r="N182" s="284">
        <v>1140899</v>
      </c>
      <c r="O182" s="284">
        <v>1140991</v>
      </c>
      <c r="P182" s="292">
        <v>1534672</v>
      </c>
      <c r="Q182" s="292">
        <v>1534508</v>
      </c>
      <c r="R182" s="292">
        <v>1534575</v>
      </c>
      <c r="S182" s="293"/>
    </row>
    <row r="183" spans="1:19" x14ac:dyDescent="0.25">
      <c r="A183" s="300">
        <v>368720</v>
      </c>
      <c r="B183" s="302"/>
      <c r="C183" s="302" t="s">
        <v>87</v>
      </c>
      <c r="D183" s="302" t="s">
        <v>108</v>
      </c>
      <c r="E183" s="302" t="s">
        <v>518</v>
      </c>
      <c r="F183" s="386"/>
      <c r="G183" s="303" t="s">
        <v>67</v>
      </c>
      <c r="H183" s="282">
        <f>VLOOKUP(A183,Padló!A:G,7,0)</f>
        <v>9990</v>
      </c>
      <c r="I183" s="478" t="str">
        <f>IF(VLOOKUP(A183,Padló!A:H,8,0)=0,"",VLOOKUP(A183,Padló!A:H,8,0))</f>
        <v/>
      </c>
      <c r="J183" s="291" t="s">
        <v>351</v>
      </c>
      <c r="K183" s="283">
        <v>1254990</v>
      </c>
      <c r="L183" s="284">
        <v>1140790</v>
      </c>
      <c r="M183" s="284">
        <v>1140840</v>
      </c>
      <c r="N183" s="284">
        <v>1140897</v>
      </c>
      <c r="O183" s="284">
        <v>1140989</v>
      </c>
      <c r="P183" s="292">
        <v>1131155</v>
      </c>
      <c r="Q183" s="292">
        <v>1131179</v>
      </c>
      <c r="R183" s="292">
        <v>1131333</v>
      </c>
      <c r="S183" s="293"/>
    </row>
    <row r="184" spans="1:19" x14ac:dyDescent="0.25">
      <c r="A184" s="316">
        <v>367297</v>
      </c>
      <c r="B184" s="321"/>
      <c r="C184" s="318" t="s">
        <v>87</v>
      </c>
      <c r="D184" s="314" t="s">
        <v>108</v>
      </c>
      <c r="E184" s="314" t="s">
        <v>491</v>
      </c>
      <c r="F184" s="386" t="s">
        <v>266</v>
      </c>
      <c r="G184" s="308" t="s">
        <v>67</v>
      </c>
      <c r="H184" s="282">
        <f>VLOOKUP(A184,Padló!A:G,7,0)</f>
        <v>6990</v>
      </c>
      <c r="I184" s="478" t="str">
        <f>IF(VLOOKUP(A184,Padló!A:H,8,0)=0,"",VLOOKUP(A184,Padló!A:H,8,0))</f>
        <v/>
      </c>
      <c r="J184" s="319" t="s">
        <v>351</v>
      </c>
      <c r="K184" s="283">
        <v>1254990</v>
      </c>
      <c r="L184" s="284">
        <v>1140790</v>
      </c>
      <c r="M184" s="284">
        <v>1140840</v>
      </c>
      <c r="N184" s="284">
        <v>1140897</v>
      </c>
      <c r="O184" s="284">
        <v>1140989</v>
      </c>
      <c r="P184" s="292">
        <v>1131155</v>
      </c>
      <c r="Q184" s="292">
        <v>1131179</v>
      </c>
      <c r="R184" s="292">
        <v>1131333</v>
      </c>
      <c r="S184" s="293"/>
    </row>
    <row r="185" spans="1:19" x14ac:dyDescent="0.25">
      <c r="A185" s="304">
        <v>366160</v>
      </c>
      <c r="B185" s="305"/>
      <c r="C185" s="306" t="s">
        <v>87</v>
      </c>
      <c r="D185" s="307" t="s">
        <v>108</v>
      </c>
      <c r="E185" s="307" t="s">
        <v>485</v>
      </c>
      <c r="F185" s="386" t="s">
        <v>266</v>
      </c>
      <c r="G185" s="308" t="s">
        <v>67</v>
      </c>
      <c r="H185" s="282">
        <f>VLOOKUP(A185,Padló!A:G,7,0)</f>
        <v>9490</v>
      </c>
      <c r="I185" s="478" t="str">
        <f>IF(VLOOKUP(A185,Padló!A:H,8,0)=0,"",VLOOKUP(A185,Padló!A:H,8,0))</f>
        <v/>
      </c>
      <c r="J185" s="309" t="s">
        <v>351</v>
      </c>
      <c r="K185" s="283">
        <v>1254990</v>
      </c>
      <c r="L185" s="284">
        <v>1140790</v>
      </c>
      <c r="M185" s="284">
        <v>1140840</v>
      </c>
      <c r="N185" s="284">
        <v>1140897</v>
      </c>
      <c r="O185" s="284">
        <v>1140989</v>
      </c>
      <c r="P185" s="292">
        <v>1131155</v>
      </c>
      <c r="Q185" s="292">
        <v>1131179</v>
      </c>
      <c r="R185" s="292">
        <v>1131333</v>
      </c>
      <c r="S185" s="293"/>
    </row>
    <row r="186" spans="1:19" x14ac:dyDescent="0.25">
      <c r="A186" s="300">
        <v>368751</v>
      </c>
      <c r="B186" s="302"/>
      <c r="C186" s="302" t="s">
        <v>77</v>
      </c>
      <c r="D186" s="302" t="s">
        <v>78</v>
      </c>
      <c r="E186" s="302" t="s">
        <v>518</v>
      </c>
      <c r="F186" s="386"/>
      <c r="G186" s="303" t="s">
        <v>67</v>
      </c>
      <c r="H186" s="282">
        <f>VLOOKUP(A186,Padló!A:G,7,0)</f>
        <v>9990</v>
      </c>
      <c r="I186" s="478" t="str">
        <f>IF(VLOOKUP(A186,Padló!A:H,8,0)=0,"",VLOOKUP(A186,Padló!A:H,8,0))</f>
        <v/>
      </c>
      <c r="J186" s="291" t="s">
        <v>340</v>
      </c>
      <c r="K186" s="283">
        <v>219374</v>
      </c>
      <c r="L186" s="284">
        <v>1140793</v>
      </c>
      <c r="M186" s="284">
        <v>1140843</v>
      </c>
      <c r="N186" s="284">
        <v>1140900</v>
      </c>
      <c r="O186" s="284">
        <v>1140992</v>
      </c>
      <c r="P186" s="292">
        <v>1131134</v>
      </c>
      <c r="Q186" s="292">
        <v>1131158</v>
      </c>
      <c r="R186" s="292">
        <v>1131273</v>
      </c>
      <c r="S186" s="293"/>
    </row>
    <row r="187" spans="1:19" x14ac:dyDescent="0.25">
      <c r="A187" s="287">
        <v>368454</v>
      </c>
      <c r="B187" s="288"/>
      <c r="C187" s="289" t="s">
        <v>77</v>
      </c>
      <c r="D187" s="289" t="s">
        <v>78</v>
      </c>
      <c r="E187" s="289" t="s">
        <v>498</v>
      </c>
      <c r="F187" s="386" t="s">
        <v>266</v>
      </c>
      <c r="G187" s="290" t="s">
        <v>67</v>
      </c>
      <c r="H187" s="282">
        <f>VLOOKUP(A187,Padló!A:G,7,0)</f>
        <v>5990</v>
      </c>
      <c r="I187" s="478" t="str">
        <f>IF(VLOOKUP(A187,Padló!A:H,8,0)=0,"",VLOOKUP(A187,Padló!A:H,8,0))</f>
        <v/>
      </c>
      <c r="J187" s="291" t="s">
        <v>340</v>
      </c>
      <c r="K187" s="283">
        <v>219374</v>
      </c>
      <c r="L187" s="284">
        <v>1140793</v>
      </c>
      <c r="M187" s="284">
        <v>1140843</v>
      </c>
      <c r="N187" s="284">
        <v>1140900</v>
      </c>
      <c r="O187" s="284">
        <v>1140992</v>
      </c>
      <c r="P187" s="292">
        <v>1131134</v>
      </c>
      <c r="Q187" s="292">
        <v>1131158</v>
      </c>
      <c r="R187" s="292">
        <v>1131273</v>
      </c>
      <c r="S187" s="293"/>
    </row>
    <row r="188" spans="1:19" x14ac:dyDescent="0.25">
      <c r="A188" s="287">
        <v>364784</v>
      </c>
      <c r="B188" s="288"/>
      <c r="C188" s="336" t="s">
        <v>77</v>
      </c>
      <c r="D188" s="336" t="s">
        <v>78</v>
      </c>
      <c r="E188" s="314" t="s">
        <v>504</v>
      </c>
      <c r="F188" s="386" t="s">
        <v>266</v>
      </c>
      <c r="G188" s="336"/>
      <c r="H188" s="282">
        <f>VLOOKUP(A188,Padló!A:G,7,0)</f>
        <v>5990</v>
      </c>
      <c r="I188" s="478" t="str">
        <f>IF(VLOOKUP(A188,Padló!A:H,8,0)=0,"",VLOOKUP(A188,Padló!A:H,8,0))</f>
        <v/>
      </c>
      <c r="J188" s="291" t="s">
        <v>340</v>
      </c>
      <c r="K188" s="283">
        <v>219374</v>
      </c>
      <c r="L188" s="284">
        <v>1140793</v>
      </c>
      <c r="M188" s="284">
        <v>1140843</v>
      </c>
      <c r="N188" s="284">
        <v>1140900</v>
      </c>
      <c r="O188" s="284">
        <v>1140992</v>
      </c>
      <c r="P188" s="292">
        <v>1131134</v>
      </c>
      <c r="Q188" s="292">
        <v>1131158</v>
      </c>
      <c r="R188" s="292">
        <v>1131273</v>
      </c>
      <c r="S188" s="293"/>
    </row>
    <row r="189" spans="1:19" x14ac:dyDescent="0.25">
      <c r="A189" s="316">
        <v>364753</v>
      </c>
      <c r="B189" s="335"/>
      <c r="C189" s="318" t="s">
        <v>77</v>
      </c>
      <c r="D189" s="314" t="s">
        <v>78</v>
      </c>
      <c r="E189" s="314" t="s">
        <v>499</v>
      </c>
      <c r="F189" s="386"/>
      <c r="G189" s="314"/>
      <c r="H189" s="282">
        <f>VLOOKUP(A189,Padló!A:G,7,0)</f>
        <v>5890</v>
      </c>
      <c r="I189" s="478" t="str">
        <f>IF(VLOOKUP(A189,Padló!A:H,8,0)=0,"",VLOOKUP(A189,Padló!A:H,8,0))</f>
        <v/>
      </c>
      <c r="J189" s="319" t="s">
        <v>340</v>
      </c>
      <c r="K189" s="283">
        <v>219374</v>
      </c>
      <c r="L189" s="284">
        <v>1140793</v>
      </c>
      <c r="M189" s="284">
        <v>1140843</v>
      </c>
      <c r="N189" s="284">
        <v>1140900</v>
      </c>
      <c r="O189" s="284">
        <v>1140992</v>
      </c>
      <c r="P189" s="292">
        <v>1131134</v>
      </c>
      <c r="Q189" s="292">
        <v>1131158</v>
      </c>
      <c r="R189" s="292">
        <v>1131273</v>
      </c>
      <c r="S189" s="293"/>
    </row>
    <row r="190" spans="1:19" x14ac:dyDescent="0.25">
      <c r="A190" s="316">
        <v>364579</v>
      </c>
      <c r="B190" s="331"/>
      <c r="C190" s="318" t="s">
        <v>77</v>
      </c>
      <c r="D190" s="314" t="s">
        <v>78</v>
      </c>
      <c r="E190" s="314" t="s">
        <v>493</v>
      </c>
      <c r="F190" s="386"/>
      <c r="G190" s="308"/>
      <c r="H190" s="282">
        <f>VLOOKUP(A190,Padló!A:G,7,0)</f>
        <v>7190</v>
      </c>
      <c r="I190" s="478" t="str">
        <f>IF(VLOOKUP(A190,Padló!A:H,8,0)=0,"",VLOOKUP(A190,Padló!A:H,8,0))</f>
        <v/>
      </c>
      <c r="J190" s="319" t="s">
        <v>340</v>
      </c>
      <c r="K190" s="283">
        <v>219374</v>
      </c>
      <c r="L190" s="284">
        <v>1140793</v>
      </c>
      <c r="M190" s="284">
        <v>1140843</v>
      </c>
      <c r="N190" s="284">
        <v>1140900</v>
      </c>
      <c r="O190" s="284">
        <v>1140992</v>
      </c>
      <c r="P190" s="292">
        <v>1131134</v>
      </c>
      <c r="Q190" s="292">
        <v>1131158</v>
      </c>
      <c r="R190" s="292">
        <v>1131273</v>
      </c>
      <c r="S190" s="293"/>
    </row>
    <row r="191" spans="1:19" x14ac:dyDescent="0.25">
      <c r="A191" s="287">
        <v>363282</v>
      </c>
      <c r="B191" s="299"/>
      <c r="C191" s="289" t="s">
        <v>130</v>
      </c>
      <c r="D191" s="289" t="s">
        <v>137</v>
      </c>
      <c r="E191" s="289" t="s">
        <v>529</v>
      </c>
      <c r="F191" s="386" t="s">
        <v>266</v>
      </c>
      <c r="G191" s="290" t="s">
        <v>67</v>
      </c>
      <c r="H191" s="282">
        <f>VLOOKUP(A191,Padló!A:G,7,0)</f>
        <v>7790</v>
      </c>
      <c r="I191" s="478" t="str">
        <f>IF(VLOOKUP(A191,Padló!A:H,8,0)=0,"",VLOOKUP(A191,Padló!A:H,8,0))</f>
        <v/>
      </c>
      <c r="J191" s="291" t="s">
        <v>337</v>
      </c>
      <c r="K191" s="283">
        <v>1483098</v>
      </c>
      <c r="L191" s="284">
        <v>1140784</v>
      </c>
      <c r="M191" s="284">
        <v>1140834</v>
      </c>
      <c r="N191" s="284">
        <v>1140891</v>
      </c>
      <c r="O191" s="284">
        <v>1140983</v>
      </c>
      <c r="P191" s="292">
        <v>1279320</v>
      </c>
      <c r="Q191" s="292">
        <v>1279316</v>
      </c>
      <c r="R191" s="292">
        <v>1279263</v>
      </c>
      <c r="S191" s="293"/>
    </row>
    <row r="192" spans="1:19" x14ac:dyDescent="0.25">
      <c r="A192" s="296">
        <v>363602</v>
      </c>
      <c r="B192" s="298"/>
      <c r="C192" s="298" t="s">
        <v>130</v>
      </c>
      <c r="D192" s="298" t="s">
        <v>137</v>
      </c>
      <c r="E192" s="298" t="s">
        <v>576</v>
      </c>
      <c r="F192" s="386" t="s">
        <v>266</v>
      </c>
      <c r="G192" s="290" t="s">
        <v>67</v>
      </c>
      <c r="H192" s="282">
        <f>VLOOKUP(A192,Padló!A:G,7,0)</f>
        <v>10590</v>
      </c>
      <c r="I192" s="478" t="str">
        <f>IF(VLOOKUP(A192,Padló!A:H,8,0)=0,"",VLOOKUP(A192,Padló!A:H,8,0))</f>
        <v/>
      </c>
      <c r="J192" s="291" t="s">
        <v>337</v>
      </c>
      <c r="K192" s="283">
        <v>1483098</v>
      </c>
      <c r="L192" s="284">
        <v>1140784</v>
      </c>
      <c r="M192" s="284">
        <v>1140834</v>
      </c>
      <c r="N192" s="284">
        <v>1140891</v>
      </c>
      <c r="O192" s="284">
        <v>1140983</v>
      </c>
      <c r="P192" s="292">
        <v>1279320</v>
      </c>
      <c r="Q192" s="292">
        <v>1279316</v>
      </c>
      <c r="R192" s="292">
        <v>1279263</v>
      </c>
      <c r="S192" s="293"/>
    </row>
    <row r="193" spans="1:19" x14ac:dyDescent="0.25">
      <c r="A193" s="287">
        <v>363312</v>
      </c>
      <c r="B193" s="299"/>
      <c r="C193" s="289" t="s">
        <v>323</v>
      </c>
      <c r="D193" s="289" t="s">
        <v>377</v>
      </c>
      <c r="E193" s="289" t="s">
        <v>529</v>
      </c>
      <c r="F193" s="386"/>
      <c r="G193" s="290" t="s">
        <v>67</v>
      </c>
      <c r="H193" s="282">
        <f>VLOOKUP(A193,Padló!A:G,7,0)</f>
        <v>7790</v>
      </c>
      <c r="I193" s="478" t="str">
        <f>IF(VLOOKUP(A193,Padló!A:H,8,0)=0,"",VLOOKUP(A193,Padló!A:H,8,0))</f>
        <v/>
      </c>
      <c r="J193" s="291" t="s">
        <v>364</v>
      </c>
      <c r="K193" s="283">
        <v>1483146</v>
      </c>
      <c r="L193" s="284">
        <v>1140793</v>
      </c>
      <c r="M193" s="284">
        <v>1140843</v>
      </c>
      <c r="N193" s="284">
        <v>1140900</v>
      </c>
      <c r="O193" s="284">
        <v>1140992</v>
      </c>
      <c r="P193" s="292">
        <v>1552061</v>
      </c>
      <c r="Q193" s="292">
        <v>1552054</v>
      </c>
      <c r="R193" s="292">
        <v>1552034</v>
      </c>
      <c r="S193" s="293"/>
    </row>
    <row r="194" spans="1:19" x14ac:dyDescent="0.25">
      <c r="A194" s="296">
        <v>363633</v>
      </c>
      <c r="B194" s="298"/>
      <c r="C194" s="298" t="s">
        <v>323</v>
      </c>
      <c r="D194" s="298" t="s">
        <v>376</v>
      </c>
      <c r="E194" s="298" t="s">
        <v>576</v>
      </c>
      <c r="F194" s="386"/>
      <c r="G194" s="290" t="s">
        <v>67</v>
      </c>
      <c r="H194" s="282">
        <f>VLOOKUP(A194,Padló!A:G,7,0)</f>
        <v>10590</v>
      </c>
      <c r="I194" s="478" t="str">
        <f>IF(VLOOKUP(A194,Padló!A:H,8,0)=0,"",VLOOKUP(A194,Padló!A:H,8,0))</f>
        <v/>
      </c>
      <c r="J194" s="291" t="s">
        <v>364</v>
      </c>
      <c r="K194" s="283">
        <v>1483146</v>
      </c>
      <c r="L194" s="284">
        <v>1140793</v>
      </c>
      <c r="M194" s="284">
        <v>1140843</v>
      </c>
      <c r="N194" s="284">
        <v>1140900</v>
      </c>
      <c r="O194" s="284">
        <v>1140992</v>
      </c>
      <c r="P194" s="292">
        <v>1552061</v>
      </c>
      <c r="Q194" s="292">
        <v>1552054</v>
      </c>
      <c r="R194" s="292">
        <v>1552034</v>
      </c>
      <c r="S194" s="293"/>
    </row>
    <row r="195" spans="1:19" x14ac:dyDescent="0.25">
      <c r="A195" s="310">
        <v>363343</v>
      </c>
      <c r="B195" s="311"/>
      <c r="C195" s="312" t="s">
        <v>608</v>
      </c>
      <c r="D195" s="312" t="s">
        <v>609</v>
      </c>
      <c r="E195" s="289" t="s">
        <v>529</v>
      </c>
      <c r="F195" s="386"/>
      <c r="G195" s="313" t="s">
        <v>67</v>
      </c>
      <c r="H195" s="282">
        <f>VLOOKUP(A195,Padló!A:G,7,0)</f>
        <v>7790</v>
      </c>
      <c r="I195" s="478" t="str">
        <f>IF(VLOOKUP(A195,Padló!A:H,8,0)=0,"",VLOOKUP(A195,Padló!A:H,8,0))</f>
        <v/>
      </c>
      <c r="J195" s="313" t="s">
        <v>610</v>
      </c>
      <c r="K195" s="283">
        <v>1483172</v>
      </c>
      <c r="L195" s="284">
        <v>1140782</v>
      </c>
      <c r="M195" s="284">
        <v>1140832</v>
      </c>
      <c r="N195" s="284">
        <v>1140879</v>
      </c>
      <c r="O195" s="284">
        <v>1140981</v>
      </c>
      <c r="P195" s="292">
        <v>1552079</v>
      </c>
      <c r="Q195" s="292">
        <v>1552120</v>
      </c>
      <c r="R195" s="292">
        <v>1552090</v>
      </c>
      <c r="S195" s="293"/>
    </row>
    <row r="196" spans="1:19" x14ac:dyDescent="0.25">
      <c r="A196" s="326">
        <v>363664</v>
      </c>
      <c r="B196" s="327"/>
      <c r="C196" s="328" t="s">
        <v>608</v>
      </c>
      <c r="D196" s="328" t="s">
        <v>609</v>
      </c>
      <c r="E196" s="298" t="s">
        <v>576</v>
      </c>
      <c r="F196" s="386" t="s">
        <v>266</v>
      </c>
      <c r="G196" s="313" t="s">
        <v>67</v>
      </c>
      <c r="H196" s="282">
        <f>VLOOKUP(A196,Padló!A:G,7,0)</f>
        <v>10590</v>
      </c>
      <c r="I196" s="478" t="str">
        <f>IF(VLOOKUP(A196,Padló!A:H,8,0)=0,"",VLOOKUP(A196,Padló!A:H,8,0))</f>
        <v/>
      </c>
      <c r="J196" s="313" t="s">
        <v>610</v>
      </c>
      <c r="K196" s="283">
        <v>1483172</v>
      </c>
      <c r="L196" s="284">
        <v>1140782</v>
      </c>
      <c r="M196" s="284">
        <v>1140832</v>
      </c>
      <c r="N196" s="284">
        <v>1140879</v>
      </c>
      <c r="O196" s="284">
        <v>1140981</v>
      </c>
      <c r="P196" s="292">
        <v>1552079</v>
      </c>
      <c r="Q196" s="292">
        <v>1552120</v>
      </c>
      <c r="R196" s="292">
        <v>1552090</v>
      </c>
      <c r="S196" s="293"/>
    </row>
    <row r="197" spans="1:19" x14ac:dyDescent="0.25">
      <c r="A197" s="310">
        <v>363374</v>
      </c>
      <c r="B197" s="311"/>
      <c r="C197" s="312" t="s">
        <v>611</v>
      </c>
      <c r="D197" s="312" t="s">
        <v>612</v>
      </c>
      <c r="E197" s="289" t="s">
        <v>529</v>
      </c>
      <c r="F197" s="386" t="s">
        <v>266</v>
      </c>
      <c r="G197" s="313" t="s">
        <v>67</v>
      </c>
      <c r="H197" s="282">
        <f>VLOOKUP(A197,Padló!A:G,7,0)</f>
        <v>7790</v>
      </c>
      <c r="I197" s="478" t="str">
        <f>IF(VLOOKUP(A197,Padló!A:H,8,0)=0,"",VLOOKUP(A197,Padló!A:H,8,0))</f>
        <v/>
      </c>
      <c r="J197" s="313" t="s">
        <v>613</v>
      </c>
      <c r="K197" s="283">
        <v>1483190</v>
      </c>
      <c r="L197" s="284">
        <v>1502699</v>
      </c>
      <c r="M197" s="284">
        <v>1502812</v>
      </c>
      <c r="N197" s="284">
        <v>1502787</v>
      </c>
      <c r="O197" s="284">
        <v>1502759</v>
      </c>
      <c r="P197" s="292">
        <v>1279288</v>
      </c>
      <c r="Q197" s="292">
        <v>1279334</v>
      </c>
      <c r="R197" s="292">
        <v>1279246</v>
      </c>
      <c r="S197" s="293"/>
    </row>
    <row r="198" spans="1:19" x14ac:dyDescent="0.25">
      <c r="A198" s="310">
        <v>368317</v>
      </c>
      <c r="B198" s="311"/>
      <c r="C198" s="312" t="s">
        <v>614</v>
      </c>
      <c r="D198" s="312" t="s">
        <v>615</v>
      </c>
      <c r="E198" s="314" t="s">
        <v>491</v>
      </c>
      <c r="F198" s="386"/>
      <c r="G198" s="313"/>
      <c r="H198" s="282">
        <f>VLOOKUP(A198,Padló!A:G,7,0)</f>
        <v>6290</v>
      </c>
      <c r="I198" s="478" t="str">
        <f>IF(VLOOKUP(A198,Padló!A:H,8,0)=0,"",VLOOKUP(A198,Padló!A:H,8,0))</f>
        <v/>
      </c>
      <c r="J198" s="313" t="s">
        <v>350</v>
      </c>
      <c r="K198" s="283">
        <v>1003567</v>
      </c>
      <c r="L198" s="284">
        <v>1344707</v>
      </c>
      <c r="M198" s="284">
        <v>1344696</v>
      </c>
      <c r="N198" s="284">
        <v>1344685</v>
      </c>
      <c r="O198" s="284">
        <v>1344711</v>
      </c>
      <c r="P198" s="292">
        <v>1552053</v>
      </c>
      <c r="Q198" s="292">
        <v>1552130</v>
      </c>
      <c r="R198" s="292">
        <v>1552044</v>
      </c>
      <c r="S198" s="293"/>
    </row>
    <row r="199" spans="1:19" x14ac:dyDescent="0.25">
      <c r="A199" s="310">
        <v>369178</v>
      </c>
      <c r="B199" s="311"/>
      <c r="C199" s="312" t="s">
        <v>616</v>
      </c>
      <c r="D199" s="312" t="s">
        <v>617</v>
      </c>
      <c r="E199" s="302" t="s">
        <v>484</v>
      </c>
      <c r="F199" s="386"/>
      <c r="G199" s="313" t="s">
        <v>67</v>
      </c>
      <c r="H199" s="282">
        <f>VLOOKUP(A199,Padló!A:G,7,0)</f>
        <v>11290</v>
      </c>
      <c r="I199" s="478" t="str">
        <f>IF(VLOOKUP(A199,Padló!A:H,8,0)=0,"",VLOOKUP(A199,Padló!A:H,8,0))</f>
        <v/>
      </c>
      <c r="J199" s="313" t="s">
        <v>241</v>
      </c>
      <c r="K199" s="283">
        <v>941182</v>
      </c>
      <c r="L199" s="284">
        <v>1164549</v>
      </c>
      <c r="M199" s="284">
        <v>1164824</v>
      </c>
      <c r="N199" s="284">
        <v>1164826</v>
      </c>
      <c r="O199" s="284">
        <v>1164820</v>
      </c>
      <c r="P199" s="292">
        <v>1279278</v>
      </c>
      <c r="Q199" s="292">
        <v>1279336</v>
      </c>
      <c r="R199" s="292">
        <v>1279258</v>
      </c>
      <c r="S199" s="293"/>
    </row>
    <row r="200" spans="1:19" x14ac:dyDescent="0.25">
      <c r="A200" s="326">
        <v>363695</v>
      </c>
      <c r="B200" s="327"/>
      <c r="C200" s="328" t="s">
        <v>616</v>
      </c>
      <c r="D200" s="328" t="s">
        <v>617</v>
      </c>
      <c r="E200" s="298" t="s">
        <v>576</v>
      </c>
      <c r="F200" s="386"/>
      <c r="G200" s="313" t="s">
        <v>67</v>
      </c>
      <c r="H200" s="282">
        <f>VLOOKUP(A200,Padló!A:G,7,0)</f>
        <v>10590</v>
      </c>
      <c r="I200" s="478" t="str">
        <f>IF(VLOOKUP(A200,Padló!A:H,8,0)=0,"",VLOOKUP(A200,Padló!A:H,8,0))</f>
        <v/>
      </c>
      <c r="J200" s="313" t="s">
        <v>241</v>
      </c>
      <c r="K200" s="283">
        <v>941182</v>
      </c>
      <c r="L200" s="284">
        <v>1164549</v>
      </c>
      <c r="M200" s="284">
        <v>1164824</v>
      </c>
      <c r="N200" s="284">
        <v>1164826</v>
      </c>
      <c r="O200" s="284">
        <v>1164820</v>
      </c>
      <c r="P200" s="292">
        <v>1279278</v>
      </c>
      <c r="Q200" s="292">
        <v>1279336</v>
      </c>
      <c r="R200" s="292">
        <v>1279258</v>
      </c>
      <c r="S200" s="293"/>
    </row>
    <row r="201" spans="1:19" x14ac:dyDescent="0.25">
      <c r="A201" s="310">
        <v>370112</v>
      </c>
      <c r="B201" s="311"/>
      <c r="C201" s="312" t="s">
        <v>618</v>
      </c>
      <c r="D201" s="312" t="s">
        <v>619</v>
      </c>
      <c r="E201" s="314" t="s">
        <v>491</v>
      </c>
      <c r="F201" s="386" t="s">
        <v>266</v>
      </c>
      <c r="G201" s="313" t="s">
        <v>67</v>
      </c>
      <c r="H201" s="282">
        <f>VLOOKUP(A201,Padló!A:G,7,0)</f>
        <v>6990</v>
      </c>
      <c r="I201" s="478" t="str">
        <f>IF(VLOOKUP(A201,Padló!A:H,8,0)=0,"",VLOOKUP(A201,Padló!A:H,8,0))</f>
        <v/>
      </c>
      <c r="J201" s="313" t="s">
        <v>333</v>
      </c>
      <c r="K201" s="283">
        <v>1022784</v>
      </c>
      <c r="L201" s="284">
        <v>1140795</v>
      </c>
      <c r="M201" s="284">
        <v>1140845</v>
      </c>
      <c r="N201" s="284">
        <v>1140902</v>
      </c>
      <c r="O201" s="284">
        <v>1140994</v>
      </c>
      <c r="P201" s="292">
        <v>1279320</v>
      </c>
      <c r="Q201" s="292">
        <v>1279316</v>
      </c>
      <c r="R201" s="292">
        <v>1279263</v>
      </c>
      <c r="S201" s="293"/>
    </row>
    <row r="202" spans="1:19" x14ac:dyDescent="0.25">
      <c r="A202" s="310">
        <v>364074</v>
      </c>
      <c r="B202" s="311"/>
      <c r="C202" s="312" t="s">
        <v>618</v>
      </c>
      <c r="D202" s="312" t="s">
        <v>619</v>
      </c>
      <c r="E202" s="312" t="s">
        <v>493</v>
      </c>
      <c r="F202" s="386"/>
      <c r="G202" s="313" t="s">
        <v>67</v>
      </c>
      <c r="H202" s="282">
        <f>VLOOKUP(A202,Padló!A:G,7,0)</f>
        <v>8190</v>
      </c>
      <c r="I202" s="478" t="str">
        <f>IF(VLOOKUP(A202,Padló!A:H,8,0)=0,"",VLOOKUP(A202,Padló!A:H,8,0))</f>
        <v/>
      </c>
      <c r="J202" s="313" t="s">
        <v>240</v>
      </c>
      <c r="K202" s="283">
        <v>1262289</v>
      </c>
      <c r="L202" s="284">
        <v>1140795</v>
      </c>
      <c r="M202" s="284">
        <v>1140845</v>
      </c>
      <c r="N202" s="284">
        <v>1140902</v>
      </c>
      <c r="O202" s="284">
        <v>1140994</v>
      </c>
      <c r="P202" s="292">
        <v>1279320</v>
      </c>
      <c r="Q202" s="292">
        <v>1279316</v>
      </c>
      <c r="R202" s="292">
        <v>1279263</v>
      </c>
      <c r="S202" s="293"/>
    </row>
    <row r="203" spans="1:19" x14ac:dyDescent="0.25">
      <c r="A203" s="310">
        <v>369208</v>
      </c>
      <c r="B203" s="311"/>
      <c r="C203" s="312" t="s">
        <v>620</v>
      </c>
      <c r="D203" s="312" t="s">
        <v>621</v>
      </c>
      <c r="E203" s="302" t="s">
        <v>484</v>
      </c>
      <c r="F203" s="386"/>
      <c r="G203" s="313" t="s">
        <v>67</v>
      </c>
      <c r="H203" s="282">
        <f>VLOOKUP(A203,Padló!A:G,7,0)</f>
        <v>11290</v>
      </c>
      <c r="I203" s="478" t="str">
        <f>IF(VLOOKUP(A203,Padló!A:H,8,0)=0,"",VLOOKUP(A203,Padló!A:H,8,0))</f>
        <v/>
      </c>
      <c r="J203" s="313" t="s">
        <v>338</v>
      </c>
      <c r="K203" s="283">
        <v>1022707</v>
      </c>
      <c r="L203" s="284">
        <v>1140792</v>
      </c>
      <c r="M203" s="284">
        <v>1140842</v>
      </c>
      <c r="N203" s="284">
        <v>1140899</v>
      </c>
      <c r="O203" s="284">
        <v>1140991</v>
      </c>
      <c r="P203" s="292">
        <v>1552110</v>
      </c>
      <c r="Q203" s="292">
        <v>1552045</v>
      </c>
      <c r="R203" s="292">
        <v>1552035</v>
      </c>
      <c r="S203" s="293"/>
    </row>
    <row r="204" spans="1:19" x14ac:dyDescent="0.25">
      <c r="A204" s="310">
        <v>368225</v>
      </c>
      <c r="B204" s="311"/>
      <c r="C204" s="312" t="s">
        <v>620</v>
      </c>
      <c r="D204" s="312" t="s">
        <v>621</v>
      </c>
      <c r="E204" s="314" t="s">
        <v>491</v>
      </c>
      <c r="F204" s="386"/>
      <c r="G204" s="313"/>
      <c r="H204" s="282">
        <f>VLOOKUP(A204,Padló!A:G,7,0)</f>
        <v>6290</v>
      </c>
      <c r="I204" s="478" t="str">
        <f>IF(VLOOKUP(A204,Padló!A:H,8,0)=0,"",VLOOKUP(A204,Padló!A:H,8,0))</f>
        <v/>
      </c>
      <c r="J204" s="313" t="s">
        <v>338</v>
      </c>
      <c r="K204" s="283">
        <v>1022707</v>
      </c>
      <c r="L204" s="284">
        <v>1140792</v>
      </c>
      <c r="M204" s="284">
        <v>1140842</v>
      </c>
      <c r="N204" s="284">
        <v>1140899</v>
      </c>
      <c r="O204" s="284">
        <v>1140991</v>
      </c>
      <c r="P204" s="292">
        <v>1552110</v>
      </c>
      <c r="Q204" s="292">
        <v>1552045</v>
      </c>
      <c r="R204" s="292">
        <v>1552035</v>
      </c>
      <c r="S204" s="293"/>
    </row>
    <row r="205" spans="1:19" x14ac:dyDescent="0.25">
      <c r="A205" s="316">
        <v>367389</v>
      </c>
      <c r="B205" s="321"/>
      <c r="C205" s="318" t="s">
        <v>88</v>
      </c>
      <c r="D205" s="314" t="s">
        <v>109</v>
      </c>
      <c r="E205" s="314" t="s">
        <v>491</v>
      </c>
      <c r="F205" s="386" t="s">
        <v>266</v>
      </c>
      <c r="G205" s="308" t="s">
        <v>67</v>
      </c>
      <c r="H205" s="282">
        <f>VLOOKUP(A205,Padló!A:G,7,0)</f>
        <v>6990</v>
      </c>
      <c r="I205" s="478" t="str">
        <f>IF(VLOOKUP(A205,Padló!A:H,8,0)=0,"",VLOOKUP(A205,Padló!A:H,8,0))</f>
        <v/>
      </c>
      <c r="J205" s="319" t="s">
        <v>353</v>
      </c>
      <c r="K205" s="283">
        <v>1254936</v>
      </c>
      <c r="L205" s="284">
        <v>1140618</v>
      </c>
      <c r="M205" s="284">
        <v>1140738</v>
      </c>
      <c r="N205" s="284">
        <v>1140875</v>
      </c>
      <c r="O205" s="284">
        <v>1140977</v>
      </c>
      <c r="P205" s="292">
        <v>1131149</v>
      </c>
      <c r="Q205" s="292">
        <v>1131173</v>
      </c>
      <c r="R205" s="292">
        <v>1131327</v>
      </c>
      <c r="S205" s="293"/>
    </row>
    <row r="206" spans="1:19" x14ac:dyDescent="0.25">
      <c r="A206" s="310">
        <v>362810</v>
      </c>
      <c r="B206" s="311"/>
      <c r="C206" s="312" t="s">
        <v>622</v>
      </c>
      <c r="D206" s="312" t="s">
        <v>623</v>
      </c>
      <c r="E206" s="289" t="s">
        <v>500</v>
      </c>
      <c r="F206" s="386"/>
      <c r="G206" s="313" t="s">
        <v>67</v>
      </c>
      <c r="H206" s="282">
        <f>VLOOKUP(A206,Padló!A:G,7,0)</f>
        <v>9890</v>
      </c>
      <c r="I206" s="478" t="str">
        <f>IF(VLOOKUP(A206,Padló!A:H,8,0)=0,"",VLOOKUP(A206,Padló!A:H,8,0))</f>
        <v/>
      </c>
      <c r="J206" s="313" t="s">
        <v>624</v>
      </c>
      <c r="K206" s="283">
        <v>1483180</v>
      </c>
      <c r="L206" s="284">
        <v>1140792</v>
      </c>
      <c r="M206" s="284">
        <v>1140842</v>
      </c>
      <c r="N206" s="284">
        <v>1140899</v>
      </c>
      <c r="O206" s="284">
        <v>1140991</v>
      </c>
      <c r="P206" s="292">
        <v>1552100</v>
      </c>
      <c r="Q206" s="292">
        <v>1552121</v>
      </c>
      <c r="R206" s="292">
        <v>1551998</v>
      </c>
      <c r="S206" s="293"/>
    </row>
    <row r="207" spans="1:19" x14ac:dyDescent="0.25">
      <c r="A207" s="310">
        <v>362841</v>
      </c>
      <c r="B207" s="311"/>
      <c r="C207" s="312" t="s">
        <v>625</v>
      </c>
      <c r="D207" s="312" t="s">
        <v>626</v>
      </c>
      <c r="E207" s="289" t="s">
        <v>500</v>
      </c>
      <c r="F207" s="386"/>
      <c r="G207" s="313" t="s">
        <v>67</v>
      </c>
      <c r="H207" s="282">
        <f>VLOOKUP(A207,Padló!A:G,7,0)</f>
        <v>9890</v>
      </c>
      <c r="I207" s="478" t="str">
        <f>IF(VLOOKUP(A207,Padló!A:H,8,0)=0,"",VLOOKUP(A207,Padló!A:H,8,0))</f>
        <v/>
      </c>
      <c r="J207" s="313" t="s">
        <v>627</v>
      </c>
      <c r="K207" s="283">
        <v>1483108</v>
      </c>
      <c r="L207" s="284">
        <v>1140796</v>
      </c>
      <c r="M207" s="284">
        <v>1140846</v>
      </c>
      <c r="N207" s="284">
        <v>1140903</v>
      </c>
      <c r="O207" s="284">
        <v>1140995</v>
      </c>
      <c r="P207" s="292">
        <v>1552079</v>
      </c>
      <c r="Q207" s="292">
        <v>1552120</v>
      </c>
      <c r="R207" s="292">
        <v>1552090</v>
      </c>
      <c r="S207" s="293"/>
    </row>
    <row r="208" spans="1:19" x14ac:dyDescent="0.25">
      <c r="A208" s="287">
        <v>362605</v>
      </c>
      <c r="B208" s="299"/>
      <c r="C208" s="289" t="s">
        <v>118</v>
      </c>
      <c r="D208" s="289" t="s">
        <v>123</v>
      </c>
      <c r="E208" s="289" t="s">
        <v>483</v>
      </c>
      <c r="F208" s="386" t="s">
        <v>266</v>
      </c>
      <c r="G208" s="290" t="s">
        <v>67</v>
      </c>
      <c r="H208" s="282">
        <f>VLOOKUP(A208,Padló!A:G,7,0)</f>
        <v>9490</v>
      </c>
      <c r="I208" s="478" t="str">
        <f>IF(VLOOKUP(A208,Padló!A:H,8,0)=0,"",VLOOKUP(A208,Padló!A:H,8,0))</f>
        <v/>
      </c>
      <c r="J208" s="291" t="s">
        <v>332</v>
      </c>
      <c r="K208" s="283">
        <v>983916</v>
      </c>
      <c r="L208" s="284">
        <v>1140618</v>
      </c>
      <c r="M208" s="284">
        <v>1140738</v>
      </c>
      <c r="N208" s="284">
        <v>1140875</v>
      </c>
      <c r="O208" s="284">
        <v>1140977</v>
      </c>
      <c r="P208" s="292">
        <v>1552100</v>
      </c>
      <c r="Q208" s="292">
        <v>1552121</v>
      </c>
      <c r="R208" s="292">
        <v>1551998</v>
      </c>
      <c r="S208" s="293"/>
    </row>
    <row r="209" spans="1:19" x14ac:dyDescent="0.25">
      <c r="A209" s="310">
        <v>362575</v>
      </c>
      <c r="B209" s="311"/>
      <c r="C209" s="312" t="s">
        <v>628</v>
      </c>
      <c r="D209" s="312" t="s">
        <v>629</v>
      </c>
      <c r="E209" s="289" t="s">
        <v>483</v>
      </c>
      <c r="F209" s="386"/>
      <c r="G209" s="313" t="s">
        <v>67</v>
      </c>
      <c r="H209" s="282">
        <f>VLOOKUP(A209,Padló!A:G,7,0)</f>
        <v>9490</v>
      </c>
      <c r="I209" s="478" t="str">
        <f>IF(VLOOKUP(A209,Padló!A:H,8,0)=0,"",VLOOKUP(A209,Padló!A:H,8,0))</f>
        <v/>
      </c>
      <c r="J209" s="313" t="s">
        <v>302</v>
      </c>
      <c r="K209" s="283">
        <v>1147505</v>
      </c>
      <c r="L209" s="284">
        <v>1140782</v>
      </c>
      <c r="M209" s="284">
        <v>1140832</v>
      </c>
      <c r="N209" s="284">
        <v>1140879</v>
      </c>
      <c r="O209" s="284">
        <v>1140981</v>
      </c>
      <c r="P209" s="292">
        <v>1534663</v>
      </c>
      <c r="Q209" s="292">
        <v>1534559</v>
      </c>
      <c r="R209" s="292">
        <v>1534634</v>
      </c>
      <c r="S209" s="293"/>
    </row>
    <row r="210" spans="1:19" x14ac:dyDescent="0.25">
      <c r="A210" s="287">
        <v>363435</v>
      </c>
      <c r="B210" s="299"/>
      <c r="C210" s="289" t="s">
        <v>131</v>
      </c>
      <c r="D210" s="289" t="s">
        <v>138</v>
      </c>
      <c r="E210" s="289" t="s">
        <v>529</v>
      </c>
      <c r="F210" s="386" t="s">
        <v>266</v>
      </c>
      <c r="G210" s="290" t="s">
        <v>67</v>
      </c>
      <c r="H210" s="282">
        <f>VLOOKUP(A210,Padló!A:G,7,0)</f>
        <v>7790</v>
      </c>
      <c r="I210" s="478" t="str">
        <f>IF(VLOOKUP(A210,Padló!A:H,8,0)=0,"",VLOOKUP(A210,Padló!A:H,8,0))</f>
        <v/>
      </c>
      <c r="J210" s="291" t="s">
        <v>224</v>
      </c>
      <c r="K210" s="283">
        <v>1022755</v>
      </c>
      <c r="L210" s="284">
        <v>1140792</v>
      </c>
      <c r="M210" s="284">
        <v>1140842</v>
      </c>
      <c r="N210" s="284">
        <v>1140899</v>
      </c>
      <c r="O210" s="284">
        <v>1140991</v>
      </c>
      <c r="P210" s="292">
        <v>1552110</v>
      </c>
      <c r="Q210" s="292">
        <v>1552045</v>
      </c>
      <c r="R210" s="292">
        <v>1552035</v>
      </c>
      <c r="S210" s="293"/>
    </row>
    <row r="211" spans="1:19" x14ac:dyDescent="0.25">
      <c r="A211" s="287">
        <v>363466</v>
      </c>
      <c r="B211" s="299"/>
      <c r="C211" s="289" t="s">
        <v>132</v>
      </c>
      <c r="D211" s="289" t="s">
        <v>139</v>
      </c>
      <c r="E211" s="289" t="s">
        <v>529</v>
      </c>
      <c r="F211" s="386" t="s">
        <v>266</v>
      </c>
      <c r="G211" s="290" t="s">
        <v>67</v>
      </c>
      <c r="H211" s="282">
        <f>VLOOKUP(A211,Padló!A:G,7,0)</f>
        <v>7790</v>
      </c>
      <c r="I211" s="478" t="str">
        <f>IF(VLOOKUP(A211,Padló!A:H,8,0)=0,"",VLOOKUP(A211,Padló!A:H,8,0))</f>
        <v/>
      </c>
      <c r="J211" s="291" t="s">
        <v>333</v>
      </c>
      <c r="K211" s="283">
        <v>1022784</v>
      </c>
      <c r="L211" s="284">
        <v>1140795</v>
      </c>
      <c r="M211" s="284">
        <v>1140845</v>
      </c>
      <c r="N211" s="284">
        <v>1140902</v>
      </c>
      <c r="O211" s="284">
        <v>1140994</v>
      </c>
      <c r="P211" s="292">
        <v>1279320</v>
      </c>
      <c r="Q211" s="292">
        <v>1279316</v>
      </c>
      <c r="R211" s="292">
        <v>1279263</v>
      </c>
      <c r="S211" s="293"/>
    </row>
    <row r="212" spans="1:19" x14ac:dyDescent="0.25">
      <c r="A212" s="310">
        <v>368256</v>
      </c>
      <c r="B212" s="311"/>
      <c r="C212" s="312" t="s">
        <v>630</v>
      </c>
      <c r="D212" s="312" t="s">
        <v>631</v>
      </c>
      <c r="E212" s="314" t="s">
        <v>491</v>
      </c>
      <c r="F212" s="386"/>
      <c r="G212" s="313"/>
      <c r="H212" s="282">
        <f>VLOOKUP(A212,Padló!A:G,7,0)</f>
        <v>6290</v>
      </c>
      <c r="I212" s="478" t="str">
        <f>IF(VLOOKUP(A212,Padló!A:H,8,0)=0,"",VLOOKUP(A212,Padló!A:H,8,0))</f>
        <v/>
      </c>
      <c r="J212" s="313" t="s">
        <v>352</v>
      </c>
      <c r="K212" s="283">
        <v>1264401</v>
      </c>
      <c r="L212" s="284">
        <v>1140788</v>
      </c>
      <c r="M212" s="284">
        <v>1140838</v>
      </c>
      <c r="N212" s="284">
        <v>1140895</v>
      </c>
      <c r="O212" s="284">
        <v>1140987</v>
      </c>
      <c r="P212" s="292">
        <v>1552081</v>
      </c>
      <c r="Q212" s="292">
        <v>1552082</v>
      </c>
      <c r="R212" s="292">
        <v>1551999</v>
      </c>
      <c r="S212" s="293"/>
    </row>
    <row r="213" spans="1:19" x14ac:dyDescent="0.25">
      <c r="A213" s="310">
        <v>364036</v>
      </c>
      <c r="B213" s="311"/>
      <c r="C213" s="312" t="s">
        <v>630</v>
      </c>
      <c r="D213" s="312" t="s">
        <v>631</v>
      </c>
      <c r="E213" s="312" t="s">
        <v>493</v>
      </c>
      <c r="F213" s="386"/>
      <c r="G213" s="313" t="s">
        <v>67</v>
      </c>
      <c r="H213" s="282">
        <f>VLOOKUP(A213,Padló!A:G,7,0)</f>
        <v>8190</v>
      </c>
      <c r="I213" s="478" t="str">
        <f>IF(VLOOKUP(A213,Padló!A:H,8,0)=0,"",VLOOKUP(A213,Padló!A:H,8,0))</f>
        <v/>
      </c>
      <c r="J213" s="313" t="s">
        <v>352</v>
      </c>
      <c r="K213" s="283">
        <v>1264401</v>
      </c>
      <c r="L213" s="284">
        <v>1140788</v>
      </c>
      <c r="M213" s="284">
        <v>1140838</v>
      </c>
      <c r="N213" s="284">
        <v>1140895</v>
      </c>
      <c r="O213" s="284">
        <v>1140987</v>
      </c>
      <c r="P213" s="292">
        <v>1552081</v>
      </c>
      <c r="Q213" s="292">
        <v>1552082</v>
      </c>
      <c r="R213" s="292">
        <v>1551999</v>
      </c>
      <c r="S213" s="293"/>
    </row>
    <row r="214" spans="1:19" x14ac:dyDescent="0.25">
      <c r="A214" s="310">
        <v>369734</v>
      </c>
      <c r="B214" s="311"/>
      <c r="C214" s="312" t="s">
        <v>632</v>
      </c>
      <c r="D214" s="312" t="s">
        <v>633</v>
      </c>
      <c r="E214" s="312" t="s">
        <v>552</v>
      </c>
      <c r="F214" s="386"/>
      <c r="G214" s="313" t="s">
        <v>67</v>
      </c>
      <c r="H214" s="282">
        <f>VLOOKUP(A214,Padló!A:G,7,0)</f>
        <v>10790</v>
      </c>
      <c r="I214" s="478" t="str">
        <f>IF(VLOOKUP(A214,Padló!A:H,8,0)=0,"",VLOOKUP(A214,Padló!A:H,8,0))</f>
        <v/>
      </c>
      <c r="J214" s="313" t="s">
        <v>241</v>
      </c>
      <c r="K214" s="283">
        <v>941182</v>
      </c>
      <c r="L214" s="284">
        <v>1164549</v>
      </c>
      <c r="M214" s="284">
        <v>1164824</v>
      </c>
      <c r="N214" s="284">
        <v>1164826</v>
      </c>
      <c r="O214" s="284">
        <v>1164820</v>
      </c>
      <c r="P214" s="292">
        <v>1279278</v>
      </c>
      <c r="Q214" s="292">
        <v>1279336</v>
      </c>
      <c r="R214" s="292">
        <v>1279258</v>
      </c>
      <c r="S214" s="293"/>
    </row>
    <row r="215" spans="1:19" x14ac:dyDescent="0.25">
      <c r="A215" s="310">
        <v>369765</v>
      </c>
      <c r="B215" s="311"/>
      <c r="C215" s="312" t="s">
        <v>634</v>
      </c>
      <c r="D215" s="312" t="s">
        <v>635</v>
      </c>
      <c r="E215" s="312" t="s">
        <v>552</v>
      </c>
      <c r="F215" s="386"/>
      <c r="G215" s="313" t="s">
        <v>67</v>
      </c>
      <c r="H215" s="282">
        <f>VLOOKUP(A215,Padló!A:G,7,0)</f>
        <v>10790</v>
      </c>
      <c r="I215" s="478" t="str">
        <f>IF(VLOOKUP(A215,Padló!A:H,8,0)=0,"",VLOOKUP(A215,Padló!A:H,8,0))</f>
        <v/>
      </c>
      <c r="J215" s="313" t="s">
        <v>352</v>
      </c>
      <c r="K215" s="283">
        <v>1264401</v>
      </c>
      <c r="L215" s="284">
        <v>1140788</v>
      </c>
      <c r="M215" s="284">
        <v>1140838</v>
      </c>
      <c r="N215" s="284">
        <v>1140895</v>
      </c>
      <c r="O215" s="284">
        <v>1140987</v>
      </c>
      <c r="P215" s="292">
        <v>1534672</v>
      </c>
      <c r="Q215" s="292">
        <v>1534508</v>
      </c>
      <c r="R215" s="292">
        <v>1534575</v>
      </c>
      <c r="S215" s="293"/>
    </row>
    <row r="216" spans="1:19" x14ac:dyDescent="0.25">
      <c r="A216" s="310">
        <v>362032</v>
      </c>
      <c r="B216" s="311"/>
      <c r="C216" s="312" t="s">
        <v>636</v>
      </c>
      <c r="D216" s="312" t="s">
        <v>637</v>
      </c>
      <c r="E216" s="289" t="s">
        <v>483</v>
      </c>
      <c r="F216" s="386"/>
      <c r="G216" s="313"/>
      <c r="H216" s="282">
        <f>VLOOKUP(A216,Padló!A:G,7,0)</f>
        <v>7790</v>
      </c>
      <c r="I216" s="478" t="str">
        <f>IF(VLOOKUP(A216,Padló!A:H,8,0)=0,"",VLOOKUP(A216,Padló!A:H,8,0))</f>
        <v/>
      </c>
      <c r="J216" s="313" t="s">
        <v>638</v>
      </c>
      <c r="K216" s="283">
        <v>269490</v>
      </c>
      <c r="L216" s="284">
        <v>1140787</v>
      </c>
      <c r="M216" s="284">
        <v>1140837</v>
      </c>
      <c r="N216" s="284">
        <v>1140894</v>
      </c>
      <c r="O216" s="284">
        <v>1140986</v>
      </c>
      <c r="P216" s="292">
        <v>1131144</v>
      </c>
      <c r="Q216" s="292">
        <v>1131168</v>
      </c>
      <c r="R216" s="292">
        <v>1131322</v>
      </c>
      <c r="S216" s="293"/>
    </row>
    <row r="217" spans="1:19" x14ac:dyDescent="0.25">
      <c r="A217" s="310">
        <v>362063</v>
      </c>
      <c r="B217" s="311"/>
      <c r="C217" s="312" t="s">
        <v>639</v>
      </c>
      <c r="D217" s="312" t="s">
        <v>640</v>
      </c>
      <c r="E217" s="289" t="s">
        <v>483</v>
      </c>
      <c r="F217" s="386"/>
      <c r="G217" s="313"/>
      <c r="H217" s="282">
        <f>VLOOKUP(A217,Padló!A:G,7,0)</f>
        <v>7790</v>
      </c>
      <c r="I217" s="478" t="str">
        <f>IF(VLOOKUP(A217,Padló!A:H,8,0)=0,"",VLOOKUP(A217,Padló!A:H,8,0))</f>
        <v/>
      </c>
      <c r="J217" s="313" t="s">
        <v>641</v>
      </c>
      <c r="K217" s="283">
        <v>1262328</v>
      </c>
      <c r="L217" s="284">
        <v>1140618</v>
      </c>
      <c r="M217" s="284">
        <v>1140738</v>
      </c>
      <c r="N217" s="284">
        <v>1140875</v>
      </c>
      <c r="O217" s="284">
        <v>1140977</v>
      </c>
      <c r="P217" s="292">
        <v>1131156</v>
      </c>
      <c r="Q217" s="292">
        <v>1131180</v>
      </c>
      <c r="R217" s="292">
        <v>1131334</v>
      </c>
      <c r="S217" s="293"/>
    </row>
    <row r="218" spans="1:19" x14ac:dyDescent="0.25">
      <c r="A218" s="316">
        <v>367327</v>
      </c>
      <c r="B218" s="321"/>
      <c r="C218" s="318" t="s">
        <v>133</v>
      </c>
      <c r="D218" s="314" t="s">
        <v>374</v>
      </c>
      <c r="E218" s="314" t="s">
        <v>491</v>
      </c>
      <c r="F218" s="386"/>
      <c r="G218" s="308" t="s">
        <v>67</v>
      </c>
      <c r="H218" s="282">
        <f>VLOOKUP(A218,Padló!A:G,7,0)</f>
        <v>6990</v>
      </c>
      <c r="I218" s="478" t="str">
        <f>IF(VLOOKUP(A218,Padló!A:H,8,0)=0,"",VLOOKUP(A218,Padló!A:H,8,0))</f>
        <v/>
      </c>
      <c r="J218" s="319" t="s">
        <v>216</v>
      </c>
      <c r="K218" s="283">
        <v>1254906</v>
      </c>
      <c r="L218" s="284">
        <v>1140792</v>
      </c>
      <c r="M218" s="284">
        <v>1140842</v>
      </c>
      <c r="N218" s="284">
        <v>1140899</v>
      </c>
      <c r="O218" s="284">
        <v>1140991</v>
      </c>
      <c r="P218" s="292">
        <v>1534672</v>
      </c>
      <c r="Q218" s="292">
        <v>1534508</v>
      </c>
      <c r="R218" s="292">
        <v>1534575</v>
      </c>
      <c r="S218" s="293"/>
    </row>
    <row r="219" spans="1:19" x14ac:dyDescent="0.25">
      <c r="A219" s="287">
        <v>363404</v>
      </c>
      <c r="B219" s="299"/>
      <c r="C219" s="289" t="s">
        <v>133</v>
      </c>
      <c r="D219" s="289" t="s">
        <v>140</v>
      </c>
      <c r="E219" s="289" t="s">
        <v>529</v>
      </c>
      <c r="F219" s="386" t="s">
        <v>266</v>
      </c>
      <c r="G219" s="290" t="s">
        <v>67</v>
      </c>
      <c r="H219" s="282">
        <f>VLOOKUP(A219,Padló!A:G,7,0)</f>
        <v>7790</v>
      </c>
      <c r="I219" s="478" t="str">
        <f>IF(VLOOKUP(A219,Padló!A:H,8,0)=0,"",VLOOKUP(A219,Padló!A:H,8,0))</f>
        <v/>
      </c>
      <c r="J219" s="291" t="s">
        <v>216</v>
      </c>
      <c r="K219" s="283">
        <v>1254906</v>
      </c>
      <c r="L219" s="284">
        <v>1140792</v>
      </c>
      <c r="M219" s="284">
        <v>1140842</v>
      </c>
      <c r="N219" s="284">
        <v>1140899</v>
      </c>
      <c r="O219" s="284">
        <v>1140991</v>
      </c>
      <c r="P219" s="292">
        <v>1534672</v>
      </c>
      <c r="Q219" s="292">
        <v>1534508</v>
      </c>
      <c r="R219" s="292">
        <v>1534575</v>
      </c>
      <c r="S219" s="293"/>
    </row>
    <row r="220" spans="1:19" x14ac:dyDescent="0.25">
      <c r="A220" s="310">
        <v>367358</v>
      </c>
      <c r="B220" s="311"/>
      <c r="C220" s="312" t="s">
        <v>642</v>
      </c>
      <c r="D220" s="312" t="s">
        <v>643</v>
      </c>
      <c r="E220" s="314" t="s">
        <v>491</v>
      </c>
      <c r="F220" s="386"/>
      <c r="G220" s="313" t="s">
        <v>67</v>
      </c>
      <c r="H220" s="282">
        <f>VLOOKUP(A220,Padló!A:G,7,0)</f>
        <v>6990</v>
      </c>
      <c r="I220" s="478" t="str">
        <f>IF(VLOOKUP(A220,Padló!A:H,8,0)=0,"",VLOOKUP(A220,Padló!A:H,8,0))</f>
        <v/>
      </c>
      <c r="J220" s="313" t="s">
        <v>644</v>
      </c>
      <c r="K220" s="283">
        <v>1485249</v>
      </c>
      <c r="L220" s="284">
        <v>1140783</v>
      </c>
      <c r="M220" s="284">
        <v>1140833</v>
      </c>
      <c r="N220" s="284">
        <v>1140890</v>
      </c>
      <c r="O220" s="284">
        <v>1140982</v>
      </c>
      <c r="P220" s="292">
        <v>1534618</v>
      </c>
      <c r="Q220" s="292">
        <v>1534626</v>
      </c>
      <c r="R220" s="292">
        <v>1534595</v>
      </c>
      <c r="S220" s="293"/>
    </row>
    <row r="221" spans="1:19" x14ac:dyDescent="0.25">
      <c r="A221" s="310">
        <v>361882</v>
      </c>
      <c r="B221" s="311"/>
      <c r="C221" s="312" t="s">
        <v>645</v>
      </c>
      <c r="D221" s="312" t="s">
        <v>646</v>
      </c>
      <c r="E221" s="289" t="s">
        <v>483</v>
      </c>
      <c r="F221" s="386"/>
      <c r="G221" s="313"/>
      <c r="H221" s="282">
        <f>VLOOKUP(A221,Padló!A:G,7,0)</f>
        <v>7790</v>
      </c>
      <c r="I221" s="478" t="str">
        <f>IF(VLOOKUP(A221,Padló!A:H,8,0)=0,"",VLOOKUP(A221,Padló!A:H,8,0))</f>
        <v/>
      </c>
      <c r="J221" s="313" t="s">
        <v>241</v>
      </c>
      <c r="K221" s="283">
        <v>941182</v>
      </c>
      <c r="L221" s="284">
        <v>1164549</v>
      </c>
      <c r="M221" s="284">
        <v>1164824</v>
      </c>
      <c r="N221" s="284">
        <v>1164826</v>
      </c>
      <c r="O221" s="284">
        <v>1164820</v>
      </c>
      <c r="P221" s="292"/>
      <c r="Q221" s="292"/>
      <c r="R221" s="292"/>
      <c r="S221" s="293">
        <v>1432746</v>
      </c>
    </row>
    <row r="222" spans="1:19" x14ac:dyDescent="0.25">
      <c r="A222" s="326">
        <v>362544</v>
      </c>
      <c r="B222" s="327"/>
      <c r="C222" s="328" t="s">
        <v>645</v>
      </c>
      <c r="D222" s="328" t="s">
        <v>646</v>
      </c>
      <c r="E222" s="298" t="s">
        <v>482</v>
      </c>
      <c r="F222" s="386"/>
      <c r="G222" s="313" t="s">
        <v>124</v>
      </c>
      <c r="H222" s="282">
        <f>VLOOKUP(A222,Padló!A:G,7,0)</f>
        <v>10790</v>
      </c>
      <c r="I222" s="478" t="str">
        <f>IF(VLOOKUP(A222,Padló!A:H,8,0)=0,"",VLOOKUP(A222,Padló!A:H,8,0))</f>
        <v/>
      </c>
      <c r="J222" s="313" t="s">
        <v>241</v>
      </c>
      <c r="K222" s="283">
        <v>941182</v>
      </c>
      <c r="L222" s="284">
        <v>1164549</v>
      </c>
      <c r="M222" s="284">
        <v>1164824</v>
      </c>
      <c r="N222" s="284">
        <v>1164826</v>
      </c>
      <c r="O222" s="284">
        <v>1164820</v>
      </c>
      <c r="P222" s="292"/>
      <c r="Q222" s="292"/>
      <c r="R222" s="292"/>
      <c r="S222" s="293">
        <v>1432746</v>
      </c>
    </row>
    <row r="223" spans="1:19" x14ac:dyDescent="0.25">
      <c r="A223" s="287">
        <v>361745</v>
      </c>
      <c r="B223" s="288"/>
      <c r="C223" s="289" t="s">
        <v>89</v>
      </c>
      <c r="D223" s="289" t="s">
        <v>113</v>
      </c>
      <c r="E223" s="289" t="s">
        <v>498</v>
      </c>
      <c r="F223" s="386"/>
      <c r="G223" s="290"/>
      <c r="H223" s="282">
        <f>VLOOKUP(A223,Padló!A:G,7,0)</f>
        <v>5490</v>
      </c>
      <c r="I223" s="478" t="str">
        <f>IF(VLOOKUP(A223,Padló!A:H,8,0)=0,"",VLOOKUP(A223,Padló!A:H,8,0))</f>
        <v/>
      </c>
      <c r="J223" s="291" t="s">
        <v>340</v>
      </c>
      <c r="K223" s="283">
        <v>219374</v>
      </c>
      <c r="L223" s="284">
        <v>1140793</v>
      </c>
      <c r="M223" s="284">
        <v>1140843</v>
      </c>
      <c r="N223" s="284">
        <v>1140900</v>
      </c>
      <c r="O223" s="284">
        <v>1140992</v>
      </c>
      <c r="P223" s="292">
        <v>1131134</v>
      </c>
      <c r="Q223" s="292">
        <v>1131158</v>
      </c>
      <c r="R223" s="292">
        <v>1131273</v>
      </c>
      <c r="S223" s="293">
        <v>736301</v>
      </c>
    </row>
    <row r="224" spans="1:19" x14ac:dyDescent="0.25">
      <c r="A224" s="287">
        <v>364845</v>
      </c>
      <c r="B224" s="288"/>
      <c r="C224" s="336" t="s">
        <v>89</v>
      </c>
      <c r="D224" s="336" t="s">
        <v>113</v>
      </c>
      <c r="E224" s="314" t="s">
        <v>504</v>
      </c>
      <c r="F224" s="386"/>
      <c r="G224" s="336"/>
      <c r="H224" s="282">
        <f>VLOOKUP(A224,Padló!A:G,7,0)</f>
        <v>5990</v>
      </c>
      <c r="I224" s="478" t="str">
        <f>IF(VLOOKUP(A224,Padló!A:H,8,0)=0,"",VLOOKUP(A224,Padló!A:H,8,0))</f>
        <v/>
      </c>
      <c r="J224" s="291" t="s">
        <v>340</v>
      </c>
      <c r="K224" s="283">
        <v>219374</v>
      </c>
      <c r="L224" s="284">
        <v>1140793</v>
      </c>
      <c r="M224" s="284">
        <v>1140843</v>
      </c>
      <c r="N224" s="284">
        <v>1140900</v>
      </c>
      <c r="O224" s="284">
        <v>1140992</v>
      </c>
      <c r="P224" s="292">
        <v>1131134</v>
      </c>
      <c r="Q224" s="292">
        <v>1131158</v>
      </c>
      <c r="R224" s="292">
        <v>1131273</v>
      </c>
      <c r="S224" s="293">
        <v>736301</v>
      </c>
    </row>
    <row r="225" spans="1:19" x14ac:dyDescent="0.25">
      <c r="A225" s="316">
        <v>365309</v>
      </c>
      <c r="B225" s="335"/>
      <c r="C225" s="318" t="s">
        <v>89</v>
      </c>
      <c r="D225" s="314" t="s">
        <v>113</v>
      </c>
      <c r="E225" s="314" t="s">
        <v>499</v>
      </c>
      <c r="F225" s="386"/>
      <c r="G225" s="314"/>
      <c r="H225" s="282">
        <f>VLOOKUP(A225,Padló!A:G,7,0)</f>
        <v>5890</v>
      </c>
      <c r="I225" s="478" t="str">
        <f>IF(VLOOKUP(A225,Padló!A:H,8,0)=0,"",VLOOKUP(A225,Padló!A:H,8,0))</f>
        <v/>
      </c>
      <c r="J225" s="319" t="s">
        <v>340</v>
      </c>
      <c r="K225" s="283">
        <v>219374</v>
      </c>
      <c r="L225" s="284">
        <v>1140793</v>
      </c>
      <c r="M225" s="284">
        <v>1140843</v>
      </c>
      <c r="N225" s="284">
        <v>1140900</v>
      </c>
      <c r="O225" s="284">
        <v>1140992</v>
      </c>
      <c r="P225" s="292">
        <v>1131134</v>
      </c>
      <c r="Q225" s="292">
        <v>1131158</v>
      </c>
      <c r="R225" s="292">
        <v>1131273</v>
      </c>
      <c r="S225" s="293">
        <v>736301</v>
      </c>
    </row>
    <row r="226" spans="1:19" x14ac:dyDescent="0.25">
      <c r="A226" s="316">
        <v>367891</v>
      </c>
      <c r="B226" s="321"/>
      <c r="C226" s="318" t="s">
        <v>89</v>
      </c>
      <c r="D226" s="314" t="s">
        <v>113</v>
      </c>
      <c r="E226" s="314" t="s">
        <v>491</v>
      </c>
      <c r="F226" s="386"/>
      <c r="G226" s="308"/>
      <c r="H226" s="282">
        <f>VLOOKUP(A226,Padló!A:G,7,0)</f>
        <v>6290</v>
      </c>
      <c r="I226" s="478" t="str">
        <f>IF(VLOOKUP(A226,Padló!A:H,8,0)=0,"",VLOOKUP(A226,Padló!A:H,8,0))</f>
        <v/>
      </c>
      <c r="J226" s="319" t="s">
        <v>340</v>
      </c>
      <c r="K226" s="283">
        <v>219374</v>
      </c>
      <c r="L226" s="284">
        <v>1140793</v>
      </c>
      <c r="M226" s="284">
        <v>1140843</v>
      </c>
      <c r="N226" s="284">
        <v>1140900</v>
      </c>
      <c r="O226" s="284">
        <v>1140992</v>
      </c>
      <c r="P226" s="292">
        <v>1131134</v>
      </c>
      <c r="Q226" s="292">
        <v>1131158</v>
      </c>
      <c r="R226" s="292">
        <v>1131273</v>
      </c>
      <c r="S226" s="293">
        <v>736301</v>
      </c>
    </row>
    <row r="227" spans="1:19" x14ac:dyDescent="0.25">
      <c r="A227" s="316">
        <v>367419</v>
      </c>
      <c r="B227" s="331"/>
      <c r="C227" s="318" t="s">
        <v>89</v>
      </c>
      <c r="D227" s="314" t="s">
        <v>113</v>
      </c>
      <c r="E227" s="314" t="s">
        <v>491</v>
      </c>
      <c r="F227" s="386" t="s">
        <v>266</v>
      </c>
      <c r="G227" s="308" t="s">
        <v>67</v>
      </c>
      <c r="H227" s="282">
        <f>VLOOKUP(A227,Padló!A:G,7,0)</f>
        <v>6990</v>
      </c>
      <c r="I227" s="478" t="str">
        <f>IF(VLOOKUP(A227,Padló!A:H,8,0)=0,"",VLOOKUP(A227,Padló!A:H,8,0))</f>
        <v/>
      </c>
      <c r="J227" s="319" t="s">
        <v>340</v>
      </c>
      <c r="K227" s="283">
        <v>219374</v>
      </c>
      <c r="L227" s="284">
        <v>1140793</v>
      </c>
      <c r="M227" s="284">
        <v>1140843</v>
      </c>
      <c r="N227" s="284">
        <v>1140900</v>
      </c>
      <c r="O227" s="284">
        <v>1140992</v>
      </c>
      <c r="P227" s="292">
        <v>1131134</v>
      </c>
      <c r="Q227" s="292">
        <v>1131158</v>
      </c>
      <c r="R227" s="292">
        <v>1131273</v>
      </c>
      <c r="S227" s="293">
        <v>736301</v>
      </c>
    </row>
    <row r="228" spans="1:19" x14ac:dyDescent="0.25">
      <c r="A228" s="316">
        <v>364487</v>
      </c>
      <c r="B228" s="331"/>
      <c r="C228" s="318" t="s">
        <v>89</v>
      </c>
      <c r="D228" s="314" t="s">
        <v>113</v>
      </c>
      <c r="E228" s="314" t="s">
        <v>493</v>
      </c>
      <c r="F228" s="386"/>
      <c r="G228" s="308"/>
      <c r="H228" s="282">
        <f>VLOOKUP(A228,Padló!A:G,7,0)</f>
        <v>7190</v>
      </c>
      <c r="I228" s="478" t="str">
        <f>IF(VLOOKUP(A228,Padló!A:H,8,0)=0,"",VLOOKUP(A228,Padló!A:H,8,0))</f>
        <v/>
      </c>
      <c r="J228" s="319" t="s">
        <v>340</v>
      </c>
      <c r="K228" s="283">
        <v>219374</v>
      </c>
      <c r="L228" s="284">
        <v>1140793</v>
      </c>
      <c r="M228" s="284">
        <v>1140843</v>
      </c>
      <c r="N228" s="284">
        <v>1140900</v>
      </c>
      <c r="O228" s="284">
        <v>1140992</v>
      </c>
      <c r="P228" s="292">
        <v>1131134</v>
      </c>
      <c r="Q228" s="292">
        <v>1131158</v>
      </c>
      <c r="R228" s="292">
        <v>1131273</v>
      </c>
      <c r="S228" s="293">
        <v>736301</v>
      </c>
    </row>
    <row r="229" spans="1:19" x14ac:dyDescent="0.25">
      <c r="A229" s="304">
        <v>366467</v>
      </c>
      <c r="B229" s="305"/>
      <c r="C229" s="306" t="s">
        <v>89</v>
      </c>
      <c r="D229" s="307" t="s">
        <v>113</v>
      </c>
      <c r="E229" s="307" t="s">
        <v>485</v>
      </c>
      <c r="F229" s="386" t="s">
        <v>266</v>
      </c>
      <c r="G229" s="308" t="s">
        <v>67</v>
      </c>
      <c r="H229" s="291">
        <f>VLOOKUP(A229,Padló!A:G,7,0)</f>
        <v>9490</v>
      </c>
      <c r="I229" s="478" t="str">
        <f>IF(VLOOKUP(A229,Padló!A:H,8,0)=0,"",VLOOKUP(A229,Padló!A:H,8,0))</f>
        <v/>
      </c>
      <c r="J229" s="309" t="s">
        <v>340</v>
      </c>
      <c r="K229" s="283">
        <v>219374</v>
      </c>
      <c r="L229" s="284">
        <v>1140793</v>
      </c>
      <c r="M229" s="284">
        <v>1140843</v>
      </c>
      <c r="N229" s="284">
        <v>1140900</v>
      </c>
      <c r="O229" s="284">
        <v>1140992</v>
      </c>
      <c r="P229" s="292">
        <v>1131134</v>
      </c>
      <c r="Q229" s="292">
        <v>1131158</v>
      </c>
      <c r="R229" s="292">
        <v>1131273</v>
      </c>
      <c r="S229" s="293">
        <v>736301</v>
      </c>
    </row>
    <row r="230" spans="1:19" x14ac:dyDescent="0.25">
      <c r="B230" s="338"/>
      <c r="H230" s="461"/>
      <c r="I230" s="461"/>
      <c r="K230" s="339"/>
      <c r="P230" s="292"/>
      <c r="Q230" s="292"/>
      <c r="R230" s="292"/>
    </row>
    <row r="231" spans="1:19" x14ac:dyDescent="0.25">
      <c r="A231" s="310">
        <v>354846</v>
      </c>
      <c r="B231" s="340" t="s">
        <v>463</v>
      </c>
      <c r="C231" s="312" t="s">
        <v>246</v>
      </c>
      <c r="D231" s="341" t="s">
        <v>399</v>
      </c>
      <c r="E231" s="294" t="s">
        <v>647</v>
      </c>
      <c r="F231" s="313"/>
      <c r="G231" s="313"/>
      <c r="H231" s="291">
        <f>VLOOKUP(A231,Padló!A:G,7,0)</f>
        <v>20790</v>
      </c>
      <c r="I231" s="478" t="str">
        <f>IF(VLOOKUP(A231,Padló!A:H,8,0)=0,"",VLOOKUP(A231,Padló!A:H,8,0))</f>
        <v/>
      </c>
      <c r="J231" s="342" t="s">
        <v>256</v>
      </c>
      <c r="K231" s="342">
        <v>219353</v>
      </c>
      <c r="L231" s="313">
        <v>1140792</v>
      </c>
      <c r="M231" s="313">
        <v>1140842</v>
      </c>
      <c r="N231" s="313">
        <v>1140899</v>
      </c>
      <c r="O231" s="313">
        <v>1140991</v>
      </c>
      <c r="P231" s="292">
        <v>1131134</v>
      </c>
      <c r="Q231" s="292">
        <v>1131158</v>
      </c>
      <c r="R231" s="292">
        <v>1131273</v>
      </c>
      <c r="S231" s="293">
        <v>736301</v>
      </c>
    </row>
    <row r="232" spans="1:19" x14ac:dyDescent="0.25">
      <c r="A232" s="310">
        <v>354877</v>
      </c>
      <c r="B232" s="340" t="s">
        <v>464</v>
      </c>
      <c r="C232" s="312" t="s">
        <v>247</v>
      </c>
      <c r="D232" s="341" t="s">
        <v>396</v>
      </c>
      <c r="E232" s="294" t="s">
        <v>647</v>
      </c>
      <c r="F232" s="313"/>
      <c r="G232" s="313"/>
      <c r="H232" s="291">
        <f>VLOOKUP(A232,Padló!A:G,7,0)</f>
        <v>20790</v>
      </c>
      <c r="I232" s="478" t="str">
        <f>IF(VLOOKUP(A232,Padló!A:H,8,0)=0,"",VLOOKUP(A232,Padló!A:H,8,0))</f>
        <v/>
      </c>
      <c r="J232" s="342" t="s">
        <v>257</v>
      </c>
      <c r="K232" s="342">
        <v>1254980</v>
      </c>
      <c r="L232" s="313">
        <v>1164549</v>
      </c>
      <c r="M232" s="313">
        <v>1164824</v>
      </c>
      <c r="N232" s="313">
        <v>1164826</v>
      </c>
      <c r="O232" s="313">
        <v>1164820</v>
      </c>
      <c r="P232" s="292">
        <v>1279276</v>
      </c>
      <c r="Q232" s="292">
        <v>1279324</v>
      </c>
      <c r="R232" s="292">
        <v>1279281</v>
      </c>
      <c r="S232" s="293">
        <v>1432746</v>
      </c>
    </row>
    <row r="233" spans="1:19" x14ac:dyDescent="0.25">
      <c r="A233" s="310">
        <v>354815</v>
      </c>
      <c r="B233" s="340" t="s">
        <v>457</v>
      </c>
      <c r="C233" s="312" t="s">
        <v>207</v>
      </c>
      <c r="D233" s="312" t="s">
        <v>202</v>
      </c>
      <c r="E233" s="294" t="s">
        <v>648</v>
      </c>
      <c r="F233" s="313"/>
      <c r="G233" s="313"/>
      <c r="H233" s="291">
        <f>VLOOKUP(A233,Padló!A:G,7,0)</f>
        <v>16690</v>
      </c>
      <c r="I233" s="478" t="str">
        <f>IF(VLOOKUP(A233,Padló!A:H,8,0)=0,"",VLOOKUP(A233,Padló!A:H,8,0))</f>
        <v/>
      </c>
      <c r="J233" s="342" t="s">
        <v>212</v>
      </c>
      <c r="K233" s="342">
        <v>1147503</v>
      </c>
      <c r="L233" s="313">
        <v>1140792</v>
      </c>
      <c r="M233" s="313">
        <v>1140842</v>
      </c>
      <c r="N233" s="313">
        <v>1140899</v>
      </c>
      <c r="O233" s="313">
        <v>1140991</v>
      </c>
      <c r="P233" s="292">
        <v>1438861</v>
      </c>
      <c r="Q233" s="292">
        <v>1438663</v>
      </c>
      <c r="R233" s="292">
        <v>1438676</v>
      </c>
      <c r="S233" s="293">
        <v>736301</v>
      </c>
    </row>
    <row r="234" spans="1:19" x14ac:dyDescent="0.25">
      <c r="A234" s="310">
        <v>354785</v>
      </c>
      <c r="B234" s="340" t="s">
        <v>458</v>
      </c>
      <c r="C234" s="312" t="s">
        <v>208</v>
      </c>
      <c r="D234" s="312" t="s">
        <v>203</v>
      </c>
      <c r="E234" s="312" t="s">
        <v>649</v>
      </c>
      <c r="F234" s="313"/>
      <c r="G234" s="313"/>
      <c r="H234" s="291">
        <f>VLOOKUP(A234,Padló!A:G,7,0)</f>
        <v>16690</v>
      </c>
      <c r="I234" s="478" t="str">
        <f>IF(VLOOKUP(A234,Padló!A:H,8,0)=0,"",VLOOKUP(A234,Padló!A:H,8,0))</f>
        <v/>
      </c>
      <c r="J234" s="342" t="s">
        <v>213</v>
      </c>
      <c r="K234" s="342">
        <v>1279221</v>
      </c>
      <c r="L234" s="313">
        <v>1140619</v>
      </c>
      <c r="M234" s="313">
        <v>1140739</v>
      </c>
      <c r="N234" s="313">
        <v>1140876</v>
      </c>
      <c r="O234" s="313">
        <v>1140978</v>
      </c>
      <c r="P234" s="292">
        <v>1438860</v>
      </c>
      <c r="Q234" s="292">
        <v>1438662</v>
      </c>
      <c r="R234" s="292">
        <v>1438654</v>
      </c>
      <c r="S234" s="293">
        <v>736300</v>
      </c>
    </row>
    <row r="235" spans="1:19" x14ac:dyDescent="0.25">
      <c r="A235" s="310">
        <v>354969</v>
      </c>
      <c r="B235" s="340" t="s">
        <v>461</v>
      </c>
      <c r="C235" s="312" t="s">
        <v>227</v>
      </c>
      <c r="D235" s="312" t="s">
        <v>233</v>
      </c>
      <c r="E235" s="312" t="s">
        <v>650</v>
      </c>
      <c r="F235" s="313"/>
      <c r="G235" s="313"/>
      <c r="H235" s="291">
        <f>VLOOKUP(A235,Padló!A:G,7,0)</f>
        <v>20790</v>
      </c>
      <c r="I235" s="478" t="str">
        <f>IF(VLOOKUP(A235,Padló!A:H,8,0)=0,"",VLOOKUP(A235,Padló!A:H,8,0))</f>
        <v/>
      </c>
      <c r="J235" s="342" t="s">
        <v>239</v>
      </c>
      <c r="K235" s="342">
        <v>1262355</v>
      </c>
      <c r="L235" s="313">
        <v>1140788</v>
      </c>
      <c r="M235" s="313">
        <v>1140838</v>
      </c>
      <c r="N235" s="313">
        <v>1140895</v>
      </c>
      <c r="O235" s="313">
        <v>1140987</v>
      </c>
      <c r="P235" s="292"/>
      <c r="Q235" s="292"/>
      <c r="R235" s="292"/>
      <c r="S235" s="293">
        <v>736301</v>
      </c>
    </row>
    <row r="236" spans="1:19" x14ac:dyDescent="0.25">
      <c r="A236" s="310">
        <v>354990</v>
      </c>
      <c r="B236" s="340" t="s">
        <v>462</v>
      </c>
      <c r="C236" s="312" t="s">
        <v>228</v>
      </c>
      <c r="D236" s="312" t="s">
        <v>234</v>
      </c>
      <c r="E236" s="312" t="s">
        <v>650</v>
      </c>
      <c r="F236" s="313"/>
      <c r="G236" s="313"/>
      <c r="H236" s="291">
        <f>VLOOKUP(A236,Padló!A:G,7,0)</f>
        <v>20790</v>
      </c>
      <c r="I236" s="478" t="str">
        <f>IF(VLOOKUP(A236,Padló!A:H,8,0)=0,"",VLOOKUP(A236,Padló!A:H,8,0))</f>
        <v/>
      </c>
      <c r="J236" s="342" t="s">
        <v>240</v>
      </c>
      <c r="K236" s="342">
        <v>1262289</v>
      </c>
      <c r="L236" s="313">
        <v>1140795</v>
      </c>
      <c r="M236" s="313">
        <v>1140845</v>
      </c>
      <c r="N236" s="313">
        <v>1140902</v>
      </c>
      <c r="O236" s="313">
        <v>1140994</v>
      </c>
      <c r="P236" s="292">
        <v>1279320</v>
      </c>
      <c r="Q236" s="292">
        <v>1279316</v>
      </c>
      <c r="R236" s="292">
        <v>1279263</v>
      </c>
      <c r="S236" s="293">
        <v>736301</v>
      </c>
    </row>
    <row r="237" spans="1:19" x14ac:dyDescent="0.25">
      <c r="A237" s="310">
        <v>354761</v>
      </c>
      <c r="B237" s="340" t="s">
        <v>459</v>
      </c>
      <c r="C237" s="312" t="s">
        <v>209</v>
      </c>
      <c r="D237" s="312" t="s">
        <v>204</v>
      </c>
      <c r="E237" s="312" t="s">
        <v>649</v>
      </c>
      <c r="F237" s="313"/>
      <c r="G237" s="313"/>
      <c r="H237" s="291">
        <f>VLOOKUP(A237,Padló!A:G,7,0)</f>
        <v>16690</v>
      </c>
      <c r="I237" s="478" t="str">
        <f>IF(VLOOKUP(A237,Padló!A:H,8,0)=0,"",VLOOKUP(A237,Padló!A:H,8,0))</f>
        <v/>
      </c>
      <c r="J237" s="342" t="s">
        <v>214</v>
      </c>
      <c r="K237" s="342">
        <v>1279155</v>
      </c>
      <c r="L237" s="313">
        <v>1140790</v>
      </c>
      <c r="M237" s="313">
        <v>1140840</v>
      </c>
      <c r="N237" s="313">
        <v>1140897</v>
      </c>
      <c r="O237" s="313">
        <v>1140989</v>
      </c>
      <c r="P237" s="292"/>
      <c r="Q237" s="292"/>
      <c r="R237" s="292"/>
      <c r="S237" s="293">
        <v>1432746</v>
      </c>
    </row>
    <row r="238" spans="1:19" x14ac:dyDescent="0.25">
      <c r="A238" s="310">
        <v>354730</v>
      </c>
      <c r="B238" s="340" t="s">
        <v>460</v>
      </c>
      <c r="C238" s="312" t="s">
        <v>210</v>
      </c>
      <c r="D238" s="312" t="s">
        <v>205</v>
      </c>
      <c r="E238" s="312" t="s">
        <v>649</v>
      </c>
      <c r="F238" s="313"/>
      <c r="G238" s="313"/>
      <c r="H238" s="291">
        <f>VLOOKUP(A238,Padló!A:G,7,0)</f>
        <v>16690</v>
      </c>
      <c r="I238" s="478" t="str">
        <f>IF(VLOOKUP(A238,Padló!A:H,8,0)=0,"",VLOOKUP(A238,Padló!A:H,8,0))</f>
        <v/>
      </c>
      <c r="J238" s="342" t="s">
        <v>215</v>
      </c>
      <c r="K238" s="342">
        <v>1262332</v>
      </c>
      <c r="L238" s="313">
        <v>1140790</v>
      </c>
      <c r="M238" s="313">
        <v>1140840</v>
      </c>
      <c r="N238" s="313">
        <v>1140897</v>
      </c>
      <c r="O238" s="313">
        <v>1140989</v>
      </c>
      <c r="P238" s="292"/>
      <c r="Q238" s="292"/>
      <c r="R238" s="292"/>
      <c r="S238" s="293">
        <v>1432746</v>
      </c>
    </row>
    <row r="239" spans="1:19" x14ac:dyDescent="0.25">
      <c r="A239" s="310">
        <v>354907</v>
      </c>
      <c r="B239" s="340" t="s">
        <v>465</v>
      </c>
      <c r="C239" s="312" t="s">
        <v>248</v>
      </c>
      <c r="D239" s="312" t="s">
        <v>252</v>
      </c>
      <c r="E239" s="312" t="s">
        <v>647</v>
      </c>
      <c r="F239" s="313"/>
      <c r="G239" s="313" t="s">
        <v>67</v>
      </c>
      <c r="H239" s="291">
        <f>VLOOKUP(A239,Padló!A:G,7,0)</f>
        <v>20790</v>
      </c>
      <c r="I239" s="478" t="str">
        <f>IF(VLOOKUP(A239,Padló!A:H,8,0)=0,"",VLOOKUP(A239,Padló!A:H,8,0))</f>
        <v/>
      </c>
      <c r="J239" s="342" t="s">
        <v>258</v>
      </c>
      <c r="K239" s="342">
        <v>941197</v>
      </c>
      <c r="L239" s="313">
        <v>1140795</v>
      </c>
      <c r="M239" s="313">
        <v>1140845</v>
      </c>
      <c r="N239" s="313">
        <v>1140902</v>
      </c>
      <c r="O239" s="313">
        <v>1140994</v>
      </c>
      <c r="P239" s="292">
        <v>1279320</v>
      </c>
      <c r="Q239" s="292">
        <v>1279316</v>
      </c>
      <c r="R239" s="292">
        <v>1279263</v>
      </c>
      <c r="S239" s="293">
        <v>736301</v>
      </c>
    </row>
    <row r="240" spans="1:19" x14ac:dyDescent="0.25">
      <c r="A240" s="310">
        <v>387332</v>
      </c>
      <c r="B240" s="311"/>
      <c r="C240" s="312" t="s">
        <v>211</v>
      </c>
      <c r="D240" s="312" t="s">
        <v>206</v>
      </c>
      <c r="E240" s="312" t="s">
        <v>649</v>
      </c>
      <c r="F240" s="313"/>
      <c r="G240" s="313"/>
      <c r="H240" s="291">
        <f>VLOOKUP(A240,Padló!A:G,7,0)</f>
        <v>16690</v>
      </c>
      <c r="I240" s="478" t="str">
        <f>IF(VLOOKUP(A240,Padló!A:H,8,0)=0,"",VLOOKUP(A240,Padló!A:H,8,0))</f>
        <v/>
      </c>
      <c r="J240" s="342" t="s">
        <v>216</v>
      </c>
      <c r="K240" s="342">
        <v>1254906</v>
      </c>
      <c r="L240" s="313">
        <v>1140792</v>
      </c>
      <c r="M240" s="313">
        <v>1140842</v>
      </c>
      <c r="N240" s="313">
        <v>1140899</v>
      </c>
      <c r="O240" s="313">
        <v>1140991</v>
      </c>
      <c r="P240" s="292">
        <v>1131144</v>
      </c>
      <c r="Q240" s="292">
        <v>1131168</v>
      </c>
      <c r="R240" s="292">
        <v>1131322</v>
      </c>
      <c r="S240" s="293"/>
    </row>
    <row r="241" spans="1:19" x14ac:dyDescent="0.25">
      <c r="A241" s="310">
        <v>354709</v>
      </c>
      <c r="B241" s="311"/>
      <c r="C241" s="312" t="s">
        <v>217</v>
      </c>
      <c r="D241" s="312" t="s">
        <v>220</v>
      </c>
      <c r="E241" s="312" t="s">
        <v>651</v>
      </c>
      <c r="F241" s="313"/>
      <c r="G241" s="313"/>
      <c r="H241" s="291">
        <f>VLOOKUP(A241,Padló!A:G,7,0)</f>
        <v>19490</v>
      </c>
      <c r="I241" s="478" t="str">
        <f>IF(VLOOKUP(A241,Padló!A:H,8,0)=0,"",VLOOKUP(A241,Padló!A:H,8,0))</f>
        <v/>
      </c>
      <c r="J241" s="342" t="s">
        <v>223</v>
      </c>
      <c r="K241" s="342">
        <v>1279207</v>
      </c>
      <c r="L241" s="313">
        <v>1140786</v>
      </c>
      <c r="M241" s="313">
        <v>1140836</v>
      </c>
      <c r="N241" s="313">
        <v>1140893</v>
      </c>
      <c r="O241" s="313">
        <v>1140985</v>
      </c>
      <c r="P241" s="292">
        <v>1131156</v>
      </c>
      <c r="Q241" s="292">
        <v>1131180</v>
      </c>
      <c r="R241" s="292">
        <v>1131334</v>
      </c>
      <c r="S241" s="293"/>
    </row>
    <row r="242" spans="1:19" x14ac:dyDescent="0.25">
      <c r="A242" s="310">
        <v>354679</v>
      </c>
      <c r="B242" s="311"/>
      <c r="C242" s="312" t="s">
        <v>218</v>
      </c>
      <c r="D242" s="312" t="s">
        <v>221</v>
      </c>
      <c r="E242" s="312" t="s">
        <v>651</v>
      </c>
      <c r="F242" s="313"/>
      <c r="G242" s="313"/>
      <c r="H242" s="291">
        <f>VLOOKUP(A242,Padló!A:G,7,0)</f>
        <v>19490</v>
      </c>
      <c r="I242" s="478" t="str">
        <f>IF(VLOOKUP(A242,Padló!A:H,8,0)=0,"",VLOOKUP(A242,Padló!A:H,8,0))</f>
        <v/>
      </c>
      <c r="J242" s="342" t="s">
        <v>224</v>
      </c>
      <c r="K242" s="342">
        <v>1022755</v>
      </c>
      <c r="L242" s="313">
        <v>1140792</v>
      </c>
      <c r="M242" s="313">
        <v>1140842</v>
      </c>
      <c r="N242" s="313">
        <v>1140899</v>
      </c>
      <c r="O242" s="313">
        <v>1140991</v>
      </c>
      <c r="P242" s="292"/>
      <c r="Q242" s="292"/>
      <c r="R242" s="292"/>
      <c r="S242" s="293"/>
    </row>
    <row r="243" spans="1:19" x14ac:dyDescent="0.25">
      <c r="A243" s="310">
        <v>354648</v>
      </c>
      <c r="B243" s="311"/>
      <c r="C243" s="312" t="s">
        <v>219</v>
      </c>
      <c r="D243" s="312" t="s">
        <v>222</v>
      </c>
      <c r="E243" s="312" t="s">
        <v>651</v>
      </c>
      <c r="F243" s="313"/>
      <c r="G243" s="313" t="s">
        <v>67</v>
      </c>
      <c r="H243" s="291">
        <f>VLOOKUP(A243,Padló!A:G,7,0)</f>
        <v>19490</v>
      </c>
      <c r="I243" s="478" t="str">
        <f>IF(VLOOKUP(A243,Padló!A:H,8,0)=0,"",VLOOKUP(A243,Padló!A:H,8,0))</f>
        <v/>
      </c>
      <c r="J243" s="342" t="s">
        <v>225</v>
      </c>
      <c r="K243" s="342">
        <v>1279209</v>
      </c>
      <c r="L243" s="313">
        <v>1140792</v>
      </c>
      <c r="M243" s="313">
        <v>1140842</v>
      </c>
      <c r="N243" s="313">
        <v>1140899</v>
      </c>
      <c r="O243" s="313">
        <v>1140991</v>
      </c>
      <c r="P243" s="292"/>
      <c r="Q243" s="292"/>
      <c r="R243" s="292"/>
      <c r="S243" s="293"/>
    </row>
    <row r="244" spans="1:19" x14ac:dyDescent="0.25">
      <c r="A244" s="310">
        <v>355058</v>
      </c>
      <c r="B244" s="311"/>
      <c r="C244" s="312" t="s">
        <v>229</v>
      </c>
      <c r="D244" s="312" t="s">
        <v>235</v>
      </c>
      <c r="E244" s="312" t="s">
        <v>650</v>
      </c>
      <c r="F244" s="313"/>
      <c r="G244" s="313" t="s">
        <v>67</v>
      </c>
      <c r="H244" s="291">
        <f>VLOOKUP(A244,Padló!A:G,7,0)</f>
        <v>20790</v>
      </c>
      <c r="I244" s="478" t="str">
        <f>IF(VLOOKUP(A244,Padló!A:H,8,0)=0,"",VLOOKUP(A244,Padló!A:H,8,0))</f>
        <v/>
      </c>
      <c r="J244" s="342" t="s">
        <v>242</v>
      </c>
      <c r="K244" s="342">
        <v>1279908</v>
      </c>
      <c r="L244" s="313">
        <v>1344705</v>
      </c>
      <c r="M244" s="313">
        <v>1344693</v>
      </c>
      <c r="N244" s="313">
        <v>1344682</v>
      </c>
      <c r="O244" s="313">
        <v>1344709</v>
      </c>
      <c r="P244" s="292"/>
      <c r="Q244" s="292"/>
      <c r="R244" s="292"/>
      <c r="S244" s="293"/>
    </row>
    <row r="245" spans="1:19" x14ac:dyDescent="0.25">
      <c r="A245" s="310">
        <v>355089</v>
      </c>
      <c r="B245" s="311"/>
      <c r="C245" s="312" t="s">
        <v>230</v>
      </c>
      <c r="D245" s="312" t="s">
        <v>236</v>
      </c>
      <c r="E245" s="312" t="s">
        <v>650</v>
      </c>
      <c r="F245" s="313"/>
      <c r="G245" s="313" t="s">
        <v>67</v>
      </c>
      <c r="H245" s="291">
        <f>VLOOKUP(A245,Padló!A:G,7,0)</f>
        <v>20790</v>
      </c>
      <c r="I245" s="478" t="str">
        <f>IF(VLOOKUP(A245,Padló!A:H,8,0)=0,"",VLOOKUP(A245,Padló!A:H,8,0))</f>
        <v/>
      </c>
      <c r="J245" s="342" t="s">
        <v>243</v>
      </c>
      <c r="K245" s="342">
        <v>1475001</v>
      </c>
      <c r="L245" s="313">
        <v>1140788</v>
      </c>
      <c r="M245" s="313">
        <v>1140838</v>
      </c>
      <c r="N245" s="313">
        <v>1140895</v>
      </c>
      <c r="O245" s="313">
        <v>1140987</v>
      </c>
      <c r="P245" s="292"/>
      <c r="Q245" s="292"/>
      <c r="R245" s="292"/>
      <c r="S245" s="293"/>
    </row>
    <row r="246" spans="1:19" x14ac:dyDescent="0.25">
      <c r="A246" s="310">
        <v>355119</v>
      </c>
      <c r="B246" s="311"/>
      <c r="C246" s="312" t="s">
        <v>231</v>
      </c>
      <c r="D246" s="312" t="s">
        <v>237</v>
      </c>
      <c r="E246" s="312" t="s">
        <v>650</v>
      </c>
      <c r="F246" s="313"/>
      <c r="G246" s="313" t="s">
        <v>67</v>
      </c>
      <c r="H246" s="291">
        <f>VLOOKUP(A246,Padló!A:G,7,0)</f>
        <v>20790</v>
      </c>
      <c r="I246" s="478" t="str">
        <f>IF(VLOOKUP(A246,Padló!A:H,8,0)=0,"",VLOOKUP(A246,Padló!A:H,8,0))</f>
        <v/>
      </c>
      <c r="J246" s="342" t="s">
        <v>241</v>
      </c>
      <c r="K246" s="342">
        <v>941182</v>
      </c>
      <c r="L246" s="313">
        <v>1164549</v>
      </c>
      <c r="M246" s="313">
        <v>1164824</v>
      </c>
      <c r="N246" s="313">
        <v>1164826</v>
      </c>
      <c r="O246" s="313">
        <v>1164820</v>
      </c>
      <c r="P246" s="292">
        <v>1279268</v>
      </c>
      <c r="Q246" s="292">
        <v>1279342</v>
      </c>
      <c r="R246" s="292">
        <v>1279272</v>
      </c>
      <c r="S246" s="293"/>
    </row>
    <row r="247" spans="1:19" x14ac:dyDescent="0.25">
      <c r="A247" s="310">
        <v>355140</v>
      </c>
      <c r="B247" s="311"/>
      <c r="C247" s="312" t="s">
        <v>232</v>
      </c>
      <c r="D247" s="312" t="s">
        <v>238</v>
      </c>
      <c r="E247" s="312" t="s">
        <v>650</v>
      </c>
      <c r="F247" s="313"/>
      <c r="G247" s="313" t="s">
        <v>67</v>
      </c>
      <c r="H247" s="291">
        <f>VLOOKUP(A247,Padló!A:G,7,0)</f>
        <v>20790</v>
      </c>
      <c r="I247" s="478" t="str">
        <f>IF(VLOOKUP(A247,Padló!A:H,8,0)=0,"",VLOOKUP(A247,Padló!A:H,8,0))</f>
        <v/>
      </c>
      <c r="J247" s="342" t="s">
        <v>244</v>
      </c>
      <c r="K247" s="342">
        <v>1279129</v>
      </c>
      <c r="L247" s="313">
        <v>1344706</v>
      </c>
      <c r="M247" s="313">
        <v>1344694</v>
      </c>
      <c r="N247" s="313">
        <v>1344683</v>
      </c>
      <c r="O247" s="313">
        <v>1344691</v>
      </c>
      <c r="P247" s="292">
        <v>1279288</v>
      </c>
      <c r="Q247" s="292">
        <v>1279334</v>
      </c>
      <c r="R247" s="292">
        <v>1279246</v>
      </c>
      <c r="S247" s="293"/>
    </row>
    <row r="248" spans="1:19" x14ac:dyDescent="0.25">
      <c r="A248" s="310">
        <v>356321</v>
      </c>
      <c r="B248" s="311"/>
      <c r="C248" s="312" t="s">
        <v>249</v>
      </c>
      <c r="D248" s="312" t="s">
        <v>253</v>
      </c>
      <c r="E248" s="312" t="s">
        <v>647</v>
      </c>
      <c r="F248" s="313"/>
      <c r="G248" s="313" t="s">
        <v>67</v>
      </c>
      <c r="H248" s="291">
        <f>VLOOKUP(A248,Padló!A:G,7,0)</f>
        <v>20790</v>
      </c>
      <c r="I248" s="478" t="str">
        <f>IF(VLOOKUP(A248,Padló!A:H,8,0)=0,"",VLOOKUP(A248,Padló!A:H,8,0))</f>
        <v/>
      </c>
      <c r="J248" s="342" t="s">
        <v>261</v>
      </c>
      <c r="K248" s="342">
        <v>1483165</v>
      </c>
      <c r="L248" s="313">
        <v>1140792</v>
      </c>
      <c r="M248" s="313">
        <v>1140842</v>
      </c>
      <c r="N248" s="313">
        <v>1140899</v>
      </c>
      <c r="O248" s="313">
        <v>1140991</v>
      </c>
      <c r="P248" s="292">
        <v>1131144</v>
      </c>
      <c r="Q248" s="292">
        <v>1131168</v>
      </c>
      <c r="R248" s="292">
        <v>1131322</v>
      </c>
      <c r="S248" s="293"/>
    </row>
    <row r="249" spans="1:19" x14ac:dyDescent="0.25">
      <c r="A249" s="310">
        <v>356352</v>
      </c>
      <c r="B249" s="311"/>
      <c r="C249" s="312" t="s">
        <v>250</v>
      </c>
      <c r="D249" s="312" t="s">
        <v>254</v>
      </c>
      <c r="E249" s="312" t="s">
        <v>647</v>
      </c>
      <c r="F249" s="313"/>
      <c r="G249" s="313" t="s">
        <v>67</v>
      </c>
      <c r="H249" s="291">
        <f>VLOOKUP(A249,Padló!A:G,7,0)</f>
        <v>20790</v>
      </c>
      <c r="I249" s="478" t="str">
        <f>IF(VLOOKUP(A249,Padló!A:H,8,0)=0,"",VLOOKUP(A249,Padló!A:H,8,0))</f>
        <v/>
      </c>
      <c r="J249" s="342" t="s">
        <v>262</v>
      </c>
      <c r="K249" s="342">
        <v>1483136</v>
      </c>
      <c r="L249" s="313">
        <v>1140792</v>
      </c>
      <c r="M249" s="313">
        <v>1140842</v>
      </c>
      <c r="N249" s="313">
        <v>1140899</v>
      </c>
      <c r="O249" s="313">
        <v>1140991</v>
      </c>
      <c r="P249" s="292">
        <v>1131143</v>
      </c>
      <c r="Q249" s="292">
        <v>1131167</v>
      </c>
      <c r="R249" s="292">
        <v>1131321</v>
      </c>
      <c r="S249" s="293"/>
    </row>
    <row r="250" spans="1:19" x14ac:dyDescent="0.25">
      <c r="A250" s="310">
        <v>356383</v>
      </c>
      <c r="B250" s="311"/>
      <c r="C250" s="312" t="s">
        <v>251</v>
      </c>
      <c r="D250" s="312" t="s">
        <v>255</v>
      </c>
      <c r="E250" s="312" t="s">
        <v>647</v>
      </c>
      <c r="F250" s="313"/>
      <c r="G250" s="313" t="s">
        <v>67</v>
      </c>
      <c r="H250" s="291">
        <f>VLOOKUP(A250,Padló!A:G,7,0)</f>
        <v>20790</v>
      </c>
      <c r="I250" s="478" t="str">
        <f>IF(VLOOKUP(A250,Padló!A:H,8,0)=0,"",VLOOKUP(A250,Padló!A:H,8,0))</f>
        <v/>
      </c>
      <c r="J250" s="342" t="s">
        <v>263</v>
      </c>
      <c r="K250" s="342">
        <v>1475002</v>
      </c>
      <c r="L250" s="313">
        <v>1140790</v>
      </c>
      <c r="M250" s="313">
        <v>1140840</v>
      </c>
      <c r="N250" s="313">
        <v>1140897</v>
      </c>
      <c r="O250" s="313">
        <v>1140989</v>
      </c>
      <c r="P250" s="292"/>
      <c r="Q250" s="292"/>
      <c r="R250" s="292"/>
      <c r="S250" s="293"/>
    </row>
    <row r="251" spans="1:19" x14ac:dyDescent="0.25">
      <c r="A251" s="310"/>
      <c r="B251" s="311"/>
      <c r="C251" s="312"/>
      <c r="D251" s="312"/>
      <c r="E251" s="312"/>
      <c r="F251" s="313"/>
      <c r="G251" s="313"/>
      <c r="H251" s="462"/>
      <c r="I251" s="478"/>
      <c r="J251" s="342"/>
      <c r="K251" s="342"/>
      <c r="L251" s="313"/>
      <c r="M251" s="313"/>
      <c r="N251" s="313"/>
      <c r="O251" s="313"/>
      <c r="P251" s="292"/>
      <c r="Q251" s="292"/>
      <c r="R251" s="292"/>
      <c r="S251" s="293"/>
    </row>
    <row r="252" spans="1:19" x14ac:dyDescent="0.25">
      <c r="A252" s="316">
        <v>361233</v>
      </c>
      <c r="B252" s="343"/>
      <c r="C252" s="344" t="s">
        <v>196</v>
      </c>
      <c r="D252" s="344" t="s">
        <v>290</v>
      </c>
      <c r="E252" s="344" t="s">
        <v>652</v>
      </c>
      <c r="F252" s="345"/>
      <c r="G252" s="346" t="s">
        <v>67</v>
      </c>
      <c r="H252" s="291">
        <f>VLOOKUP(A252,Padló!A:G,7,0)</f>
        <v>17990</v>
      </c>
      <c r="I252" s="478" t="str">
        <f>IF(VLOOKUP(A252,Padló!A:H,8,0)=0,"",VLOOKUP(A252,Padló!A:H,8,0))</f>
        <v/>
      </c>
      <c r="J252" s="346" t="s">
        <v>302</v>
      </c>
      <c r="K252" s="347">
        <v>1147505</v>
      </c>
      <c r="L252" s="348">
        <v>1140782</v>
      </c>
      <c r="M252" s="348">
        <v>1140832</v>
      </c>
      <c r="N252" s="348">
        <v>1140879</v>
      </c>
      <c r="O252" s="348">
        <v>1140981</v>
      </c>
      <c r="P252" s="292"/>
      <c r="Q252" s="292"/>
      <c r="R252" s="292"/>
      <c r="S252" s="293"/>
    </row>
    <row r="253" spans="1:19" x14ac:dyDescent="0.25">
      <c r="A253" s="316">
        <v>361080</v>
      </c>
      <c r="B253" s="343"/>
      <c r="C253" s="344" t="s">
        <v>281</v>
      </c>
      <c r="D253" s="344" t="s">
        <v>291</v>
      </c>
      <c r="E253" s="344" t="s">
        <v>652</v>
      </c>
      <c r="F253" s="345"/>
      <c r="G253" s="346" t="s">
        <v>67</v>
      </c>
      <c r="H253" s="291">
        <f>VLOOKUP(A253,Padló!A:G,7,0)</f>
        <v>17990</v>
      </c>
      <c r="I253" s="478" t="str">
        <f>IF(VLOOKUP(A253,Padló!A:H,8,0)=0,"",VLOOKUP(A253,Padló!A:H,8,0))</f>
        <v/>
      </c>
      <c r="J253" s="346" t="s">
        <v>256</v>
      </c>
      <c r="K253" s="347">
        <v>219353</v>
      </c>
      <c r="L253" s="348">
        <v>1140792</v>
      </c>
      <c r="M253" s="348">
        <v>1140842</v>
      </c>
      <c r="N253" s="348">
        <v>1140899</v>
      </c>
      <c r="O253" s="348">
        <v>1140991</v>
      </c>
      <c r="P253" s="292"/>
      <c r="Q253" s="292"/>
      <c r="R253" s="292"/>
      <c r="S253" s="293"/>
    </row>
    <row r="254" spans="1:19" x14ac:dyDescent="0.25">
      <c r="A254" s="316">
        <v>361059</v>
      </c>
      <c r="B254" s="343"/>
      <c r="C254" s="344" t="s">
        <v>282</v>
      </c>
      <c r="D254" s="344" t="s">
        <v>292</v>
      </c>
      <c r="E254" s="344" t="s">
        <v>652</v>
      </c>
      <c r="F254" s="345"/>
      <c r="G254" s="346" t="s">
        <v>67</v>
      </c>
      <c r="H254" s="291">
        <f>VLOOKUP(A254,Padló!A:G,7,0)</f>
        <v>17990</v>
      </c>
      <c r="I254" s="478" t="str">
        <f>IF(VLOOKUP(A254,Padló!A:H,8,0)=0,"",VLOOKUP(A254,Padló!A:H,8,0))</f>
        <v/>
      </c>
      <c r="J254" s="346" t="s">
        <v>303</v>
      </c>
      <c r="K254" s="347">
        <v>1147507</v>
      </c>
      <c r="L254" s="348">
        <v>1140785</v>
      </c>
      <c r="M254" s="348">
        <v>1140835</v>
      </c>
      <c r="N254" s="348">
        <v>1140892</v>
      </c>
      <c r="O254" s="348">
        <v>1140984</v>
      </c>
      <c r="P254" s="292"/>
      <c r="Q254" s="292"/>
      <c r="R254" s="292"/>
      <c r="S254" s="293"/>
    </row>
    <row r="255" spans="1:19" x14ac:dyDescent="0.25">
      <c r="A255" s="316">
        <v>361110</v>
      </c>
      <c r="B255" s="343"/>
      <c r="C255" s="344" t="s">
        <v>283</v>
      </c>
      <c r="D255" s="344" t="s">
        <v>293</v>
      </c>
      <c r="E255" s="344" t="s">
        <v>652</v>
      </c>
      <c r="F255" s="345"/>
      <c r="G255" s="346" t="s">
        <v>67</v>
      </c>
      <c r="H255" s="291">
        <f>VLOOKUP(A255,Padló!A:G,7,0)</f>
        <v>17990</v>
      </c>
      <c r="I255" s="478" t="str">
        <f>IF(VLOOKUP(A255,Padló!A:H,8,0)=0,"",VLOOKUP(A255,Padló!A:H,8,0))</f>
        <v/>
      </c>
      <c r="J255" s="346" t="s">
        <v>304</v>
      </c>
      <c r="K255" s="347">
        <v>1147508</v>
      </c>
      <c r="L255" s="348">
        <v>1140618</v>
      </c>
      <c r="M255" s="348">
        <v>1140738</v>
      </c>
      <c r="N255" s="348">
        <v>1140875</v>
      </c>
      <c r="O255" s="348">
        <v>1140977</v>
      </c>
      <c r="P255" s="292"/>
      <c r="Q255" s="292"/>
      <c r="R255" s="292"/>
      <c r="S255" s="293"/>
    </row>
    <row r="256" spans="1:19" x14ac:dyDescent="0.25">
      <c r="A256" s="316">
        <v>361141</v>
      </c>
      <c r="B256" s="343"/>
      <c r="C256" s="344" t="s">
        <v>284</v>
      </c>
      <c r="D256" s="344" t="s">
        <v>294</v>
      </c>
      <c r="E256" s="344" t="s">
        <v>652</v>
      </c>
      <c r="F256" s="345"/>
      <c r="G256" s="346" t="s">
        <v>67</v>
      </c>
      <c r="H256" s="291">
        <f>VLOOKUP(A256,Padló!A:G,7,0)</f>
        <v>17990</v>
      </c>
      <c r="I256" s="478" t="str">
        <f>IF(VLOOKUP(A256,Padló!A:H,8,0)=0,"",VLOOKUP(A256,Padló!A:H,8,0))</f>
        <v/>
      </c>
      <c r="J256" s="346" t="s">
        <v>305</v>
      </c>
      <c r="K256" s="347">
        <v>941390</v>
      </c>
      <c r="L256" s="348">
        <v>1140619</v>
      </c>
      <c r="M256" s="348">
        <v>1140739</v>
      </c>
      <c r="N256" s="348">
        <v>1140876</v>
      </c>
      <c r="O256" s="348">
        <v>1140978</v>
      </c>
      <c r="P256" s="292"/>
      <c r="Q256" s="292"/>
      <c r="R256" s="292"/>
      <c r="S256" s="293"/>
    </row>
    <row r="257" spans="1:19" x14ac:dyDescent="0.25">
      <c r="A257" s="316">
        <v>361295</v>
      </c>
      <c r="B257" s="343"/>
      <c r="C257" s="344" t="s">
        <v>197</v>
      </c>
      <c r="D257" s="349" t="s">
        <v>397</v>
      </c>
      <c r="E257" s="344" t="s">
        <v>652</v>
      </c>
      <c r="F257" s="345"/>
      <c r="G257" s="346" t="s">
        <v>67</v>
      </c>
      <c r="H257" s="291">
        <f>VLOOKUP(A257,Padló!A:G,7,0)</f>
        <v>17990</v>
      </c>
      <c r="I257" s="478" t="str">
        <f>IF(VLOOKUP(A257,Padló!A:H,8,0)=0,"",VLOOKUP(A257,Padló!A:H,8,0))</f>
        <v/>
      </c>
      <c r="J257" s="346" t="s">
        <v>256</v>
      </c>
      <c r="K257" s="347">
        <v>219353</v>
      </c>
      <c r="L257" s="348">
        <v>1140792</v>
      </c>
      <c r="M257" s="348">
        <v>1140842</v>
      </c>
      <c r="N257" s="348">
        <v>1140899</v>
      </c>
      <c r="O257" s="348">
        <v>1140991</v>
      </c>
      <c r="P257" s="292"/>
      <c r="Q257" s="292"/>
      <c r="R257" s="292"/>
      <c r="S257" s="293"/>
    </row>
    <row r="258" spans="1:19" x14ac:dyDescent="0.25">
      <c r="A258" s="316">
        <v>361325</v>
      </c>
      <c r="B258" s="343"/>
      <c r="C258" s="344" t="s">
        <v>285</v>
      </c>
      <c r="D258" s="349" t="s">
        <v>398</v>
      </c>
      <c r="E258" s="344" t="s">
        <v>652</v>
      </c>
      <c r="F258" s="345"/>
      <c r="G258" s="346" t="s">
        <v>67</v>
      </c>
      <c r="H258" s="291">
        <f>VLOOKUP(A258,Padló!A:G,7,0)</f>
        <v>17990</v>
      </c>
      <c r="I258" s="478" t="str">
        <f>IF(VLOOKUP(A258,Padló!A:H,8,0)=0,"",VLOOKUP(A258,Padló!A:H,8,0))</f>
        <v/>
      </c>
      <c r="J258" s="346" t="s">
        <v>257</v>
      </c>
      <c r="K258" s="347">
        <v>1254980</v>
      </c>
      <c r="L258" s="348">
        <v>1164549</v>
      </c>
      <c r="M258" s="348">
        <v>1164824</v>
      </c>
      <c r="N258" s="348">
        <v>1164826</v>
      </c>
      <c r="O258" s="348">
        <v>1164820</v>
      </c>
      <c r="P258" s="292"/>
      <c r="Q258" s="292"/>
      <c r="R258" s="292"/>
      <c r="S258" s="293"/>
    </row>
    <row r="259" spans="1:19" x14ac:dyDescent="0.25">
      <c r="A259" s="316">
        <v>361356</v>
      </c>
      <c r="B259" s="343"/>
      <c r="C259" s="344" t="s">
        <v>286</v>
      </c>
      <c r="D259" s="344" t="s">
        <v>295</v>
      </c>
      <c r="E259" s="344" t="s">
        <v>652</v>
      </c>
      <c r="F259" s="345"/>
      <c r="G259" s="346" t="s">
        <v>67</v>
      </c>
      <c r="H259" s="291">
        <f>VLOOKUP(A259,Padló!A:G,7,0)</f>
        <v>17990</v>
      </c>
      <c r="I259" s="478" t="str">
        <f>IF(VLOOKUP(A259,Padló!A:H,8,0)=0,"",VLOOKUP(A259,Padló!A:H,8,0))</f>
        <v/>
      </c>
      <c r="J259" s="346" t="s">
        <v>306</v>
      </c>
      <c r="K259" s="347">
        <v>1046236</v>
      </c>
      <c r="L259" s="348">
        <v>1140792</v>
      </c>
      <c r="M259" s="348">
        <v>1140842</v>
      </c>
      <c r="N259" s="348">
        <v>1140899</v>
      </c>
      <c r="O259" s="348">
        <v>1140991</v>
      </c>
      <c r="P259" s="292"/>
      <c r="Q259" s="292"/>
      <c r="R259" s="292"/>
      <c r="S259" s="293"/>
    </row>
    <row r="260" spans="1:19" x14ac:dyDescent="0.25">
      <c r="A260" s="316">
        <v>361592</v>
      </c>
      <c r="B260" s="350"/>
      <c r="C260" s="318" t="s">
        <v>191</v>
      </c>
      <c r="D260" s="314" t="s">
        <v>221</v>
      </c>
      <c r="E260" s="344" t="s">
        <v>653</v>
      </c>
      <c r="F260" s="308"/>
      <c r="G260" s="346" t="s">
        <v>67</v>
      </c>
      <c r="H260" s="291">
        <f>VLOOKUP(A260,Padló!A:G,7,0)</f>
        <v>17990</v>
      </c>
      <c r="I260" s="478" t="str">
        <f>IF(VLOOKUP(A260,Padló!A:H,8,0)=0,"",VLOOKUP(A260,Padló!A:H,8,0))</f>
        <v/>
      </c>
      <c r="J260" s="346" t="s">
        <v>224</v>
      </c>
      <c r="K260" s="347">
        <v>1022755</v>
      </c>
      <c r="L260" s="351">
        <v>1140792</v>
      </c>
      <c r="M260" s="351">
        <v>1140842</v>
      </c>
      <c r="N260" s="351">
        <v>1140899</v>
      </c>
      <c r="O260" s="351">
        <v>1140991</v>
      </c>
      <c r="P260" s="292"/>
      <c r="Q260" s="292"/>
      <c r="R260" s="292"/>
      <c r="S260" s="293"/>
    </row>
    <row r="261" spans="1:19" x14ac:dyDescent="0.25">
      <c r="A261" s="316">
        <v>361417</v>
      </c>
      <c r="B261" s="350"/>
      <c r="C261" s="318" t="s">
        <v>274</v>
      </c>
      <c r="D261" s="314" t="s">
        <v>276</v>
      </c>
      <c r="E261" s="344" t="s">
        <v>653</v>
      </c>
      <c r="F261" s="308"/>
      <c r="G261" s="346" t="s">
        <v>67</v>
      </c>
      <c r="H261" s="291">
        <f>VLOOKUP(A261,Padló!A:G,7,0)</f>
        <v>17990</v>
      </c>
      <c r="I261" s="478" t="str">
        <f>IF(VLOOKUP(A261,Padló!A:H,8,0)=0,"",VLOOKUP(A261,Padló!A:H,8,0))</f>
        <v/>
      </c>
      <c r="J261" s="346" t="s">
        <v>224</v>
      </c>
      <c r="K261" s="347">
        <v>1022755</v>
      </c>
      <c r="L261" s="351">
        <v>1140792</v>
      </c>
      <c r="M261" s="351">
        <v>1140842</v>
      </c>
      <c r="N261" s="351">
        <v>1140899</v>
      </c>
      <c r="O261" s="351">
        <v>1140991</v>
      </c>
      <c r="P261" s="292"/>
      <c r="Q261" s="292"/>
      <c r="R261" s="292"/>
      <c r="S261" s="293"/>
    </row>
    <row r="262" spans="1:19" x14ac:dyDescent="0.25">
      <c r="A262" s="316">
        <v>361530</v>
      </c>
      <c r="B262" s="350"/>
      <c r="C262" s="318" t="s">
        <v>192</v>
      </c>
      <c r="D262" s="314" t="s">
        <v>277</v>
      </c>
      <c r="E262" s="344" t="s">
        <v>653</v>
      </c>
      <c r="F262" s="308"/>
      <c r="G262" s="346" t="s">
        <v>67</v>
      </c>
      <c r="H262" s="291">
        <f>VLOOKUP(A262,Padló!A:G,7,0)</f>
        <v>17990</v>
      </c>
      <c r="I262" s="478" t="str">
        <f>IF(VLOOKUP(A262,Padló!A:H,8,0)=0,"",VLOOKUP(A262,Padló!A:H,8,0))</f>
        <v/>
      </c>
      <c r="J262" s="346" t="s">
        <v>365</v>
      </c>
      <c r="K262" s="347">
        <v>1475003</v>
      </c>
      <c r="L262" s="351">
        <v>1140786</v>
      </c>
      <c r="M262" s="351">
        <v>1140836</v>
      </c>
      <c r="N262" s="351">
        <v>1140893</v>
      </c>
      <c r="O262" s="351">
        <v>1140985</v>
      </c>
      <c r="P262" s="292"/>
      <c r="Q262" s="292"/>
      <c r="R262" s="292"/>
      <c r="S262" s="293"/>
    </row>
    <row r="263" spans="1:19" x14ac:dyDescent="0.25">
      <c r="A263" s="316">
        <v>373335</v>
      </c>
      <c r="B263" s="343"/>
      <c r="C263" s="344" t="s">
        <v>198</v>
      </c>
      <c r="D263" s="344" t="s">
        <v>296</v>
      </c>
      <c r="E263" s="344" t="s">
        <v>652</v>
      </c>
      <c r="F263" s="345"/>
      <c r="G263" s="346" t="s">
        <v>67</v>
      </c>
      <c r="H263" s="291">
        <f>VLOOKUP(A263,Padló!A:G,7,0)</f>
        <v>17990</v>
      </c>
      <c r="I263" s="478" t="str">
        <f>IF(VLOOKUP(A263,Padló!A:H,8,0)=0,"",VLOOKUP(A263,Padló!A:H,8,0))</f>
        <v/>
      </c>
      <c r="J263" s="346" t="s">
        <v>307</v>
      </c>
      <c r="K263" s="347">
        <v>1474989</v>
      </c>
      <c r="L263" s="348">
        <v>1140796</v>
      </c>
      <c r="M263" s="348">
        <v>1140846</v>
      </c>
      <c r="N263" s="348">
        <v>1140903</v>
      </c>
      <c r="O263" s="348">
        <v>1140995</v>
      </c>
      <c r="P263" s="292"/>
      <c r="Q263" s="292"/>
      <c r="R263" s="292"/>
      <c r="S263" s="293"/>
    </row>
    <row r="264" spans="1:19" x14ac:dyDescent="0.25">
      <c r="A264" s="316">
        <v>361479</v>
      </c>
      <c r="B264" s="350"/>
      <c r="C264" s="318" t="s">
        <v>193</v>
      </c>
      <c r="D264" s="314" t="s">
        <v>278</v>
      </c>
      <c r="E264" s="314" t="s">
        <v>653</v>
      </c>
      <c r="F264" s="308"/>
      <c r="G264" s="346" t="s">
        <v>67</v>
      </c>
      <c r="H264" s="291">
        <f>VLOOKUP(A264,Padló!A:G,7,0)</f>
        <v>17990</v>
      </c>
      <c r="I264" s="478" t="str">
        <f>IF(VLOOKUP(A264,Padló!A:H,8,0)=0,"",VLOOKUP(A264,Padló!A:H,8,0))</f>
        <v/>
      </c>
      <c r="J264" s="346" t="s">
        <v>345</v>
      </c>
      <c r="K264" s="347">
        <v>1420823</v>
      </c>
      <c r="L264" s="351">
        <v>1140782</v>
      </c>
      <c r="M264" s="351">
        <v>1140832</v>
      </c>
      <c r="N264" s="351">
        <v>1140879</v>
      </c>
      <c r="O264" s="351">
        <v>1140981</v>
      </c>
      <c r="P264" s="292"/>
      <c r="Q264" s="292"/>
      <c r="R264" s="292"/>
      <c r="S264" s="293"/>
    </row>
    <row r="265" spans="1:19" x14ac:dyDescent="0.25">
      <c r="A265" s="316">
        <v>361561</v>
      </c>
      <c r="B265" s="352"/>
      <c r="C265" s="331" t="s">
        <v>194</v>
      </c>
      <c r="D265" s="331" t="s">
        <v>279</v>
      </c>
      <c r="E265" s="314" t="s">
        <v>653</v>
      </c>
      <c r="F265" s="345"/>
      <c r="G265" s="346" t="s">
        <v>67</v>
      </c>
      <c r="H265" s="291">
        <f>VLOOKUP(A265,Padló!A:G,7,0)</f>
        <v>17990</v>
      </c>
      <c r="I265" s="478" t="str">
        <f>IF(VLOOKUP(A265,Padló!A:H,8,0)=0,"",VLOOKUP(A265,Padló!A:H,8,0))</f>
        <v/>
      </c>
      <c r="J265" s="346" t="s">
        <v>366</v>
      </c>
      <c r="K265" s="347">
        <v>1475040</v>
      </c>
      <c r="L265" s="348">
        <v>1140787</v>
      </c>
      <c r="M265" s="348">
        <v>1140837</v>
      </c>
      <c r="N265" s="348">
        <v>1140894</v>
      </c>
      <c r="O265" s="348">
        <v>1140986</v>
      </c>
      <c r="P265" s="292"/>
      <c r="Q265" s="292"/>
      <c r="R265" s="292"/>
      <c r="S265" s="293"/>
    </row>
    <row r="266" spans="1:19" x14ac:dyDescent="0.25">
      <c r="A266" s="316">
        <v>361509</v>
      </c>
      <c r="B266" s="343"/>
      <c r="C266" s="331" t="s">
        <v>275</v>
      </c>
      <c r="D266" s="331" t="s">
        <v>280</v>
      </c>
      <c r="E266" s="314" t="s">
        <v>653</v>
      </c>
      <c r="F266" s="345"/>
      <c r="G266" s="346" t="s">
        <v>67</v>
      </c>
      <c r="H266" s="291">
        <f>VLOOKUP(A266,Padló!A:G,7,0)</f>
        <v>17990</v>
      </c>
      <c r="I266" s="478" t="str">
        <f>IF(VLOOKUP(A266,Padló!A:H,8,0)=0,"",VLOOKUP(A266,Padló!A:H,8,0))</f>
        <v/>
      </c>
      <c r="J266" s="346" t="s">
        <v>367</v>
      </c>
      <c r="K266" s="347">
        <v>1046232</v>
      </c>
      <c r="L266" s="348">
        <v>1140617</v>
      </c>
      <c r="M266" s="348">
        <v>1140737</v>
      </c>
      <c r="N266" s="348">
        <v>1140874</v>
      </c>
      <c r="O266" s="348">
        <v>1140976</v>
      </c>
      <c r="P266" s="292"/>
      <c r="Q266" s="292"/>
      <c r="R266" s="292"/>
      <c r="S266" s="293"/>
    </row>
    <row r="267" spans="1:19" x14ac:dyDescent="0.25">
      <c r="A267" s="316">
        <v>373496</v>
      </c>
      <c r="B267" s="343"/>
      <c r="C267" s="344" t="s">
        <v>287</v>
      </c>
      <c r="D267" s="344" t="s">
        <v>297</v>
      </c>
      <c r="E267" s="344" t="s">
        <v>652</v>
      </c>
      <c r="F267" s="345"/>
      <c r="G267" s="346" t="s">
        <v>67</v>
      </c>
      <c r="H267" s="291">
        <f>VLOOKUP(A267,Padló!A:G,7,0)</f>
        <v>17990</v>
      </c>
      <c r="I267" s="478" t="str">
        <f>IF(VLOOKUP(A267,Padló!A:H,8,0)=0,"",VLOOKUP(A267,Padló!A:H,8,0))</f>
        <v/>
      </c>
      <c r="J267" s="346" t="s">
        <v>308</v>
      </c>
      <c r="K267" s="347">
        <v>1489981</v>
      </c>
      <c r="L267" s="348">
        <v>1344706</v>
      </c>
      <c r="M267" s="348">
        <v>1344694</v>
      </c>
      <c r="N267" s="348">
        <v>1344683</v>
      </c>
      <c r="O267" s="348">
        <v>1344691</v>
      </c>
      <c r="P267" s="292"/>
      <c r="Q267" s="292"/>
      <c r="R267" s="292"/>
      <c r="S267" s="293"/>
    </row>
    <row r="268" spans="1:19" x14ac:dyDescent="0.25">
      <c r="A268" s="316">
        <v>373465</v>
      </c>
      <c r="B268" s="343"/>
      <c r="C268" s="344" t="s">
        <v>199</v>
      </c>
      <c r="D268" s="344" t="s">
        <v>298</v>
      </c>
      <c r="E268" s="344" t="s">
        <v>652</v>
      </c>
      <c r="F268" s="345"/>
      <c r="G268" s="346" t="s">
        <v>67</v>
      </c>
      <c r="H268" s="291">
        <f>VLOOKUP(A268,Padló!A:G,7,0)</f>
        <v>17990</v>
      </c>
      <c r="I268" s="478" t="str">
        <f>IF(VLOOKUP(A268,Padló!A:H,8,0)=0,"",VLOOKUP(A268,Padló!A:H,8,0))</f>
        <v/>
      </c>
      <c r="J268" s="346" t="s">
        <v>309</v>
      </c>
      <c r="K268" s="347">
        <v>1475004</v>
      </c>
      <c r="L268" s="348">
        <v>1344704</v>
      </c>
      <c r="M268" s="348">
        <v>1344692</v>
      </c>
      <c r="N268" s="348">
        <v>1344681</v>
      </c>
      <c r="O268" s="348">
        <v>1344708</v>
      </c>
      <c r="P268" s="292"/>
      <c r="Q268" s="292"/>
      <c r="R268" s="292"/>
      <c r="S268" s="293"/>
    </row>
    <row r="269" spans="1:19" x14ac:dyDescent="0.25">
      <c r="A269" s="316">
        <v>373434</v>
      </c>
      <c r="B269" s="343"/>
      <c r="C269" s="344" t="s">
        <v>200</v>
      </c>
      <c r="D269" s="344" t="s">
        <v>299</v>
      </c>
      <c r="E269" s="344" t="s">
        <v>652</v>
      </c>
      <c r="F269" s="345"/>
      <c r="G269" s="346" t="s">
        <v>67</v>
      </c>
      <c r="H269" s="291">
        <f>VLOOKUP(A269,Padló!A:G,7,0)</f>
        <v>17990</v>
      </c>
      <c r="I269" s="478" t="str">
        <f>IF(VLOOKUP(A269,Padló!A:H,8,0)=0,"",VLOOKUP(A269,Padló!A:H,8,0))</f>
        <v/>
      </c>
      <c r="J269" s="346" t="s">
        <v>310</v>
      </c>
      <c r="K269" s="347">
        <v>1022706</v>
      </c>
      <c r="L269" s="348">
        <v>1344706</v>
      </c>
      <c r="M269" s="348">
        <v>1344694</v>
      </c>
      <c r="N269" s="348">
        <v>1344683</v>
      </c>
      <c r="O269" s="348">
        <v>1344691</v>
      </c>
      <c r="P269" s="292"/>
      <c r="Q269" s="292"/>
      <c r="R269" s="292"/>
      <c r="S269" s="293"/>
    </row>
    <row r="270" spans="1:19" x14ac:dyDescent="0.25">
      <c r="A270" s="316">
        <v>373403</v>
      </c>
      <c r="B270" s="343"/>
      <c r="C270" s="344" t="s">
        <v>288</v>
      </c>
      <c r="D270" s="344" t="s">
        <v>300</v>
      </c>
      <c r="E270" s="344" t="s">
        <v>652</v>
      </c>
      <c r="F270" s="345"/>
      <c r="G270" s="346" t="s">
        <v>67</v>
      </c>
      <c r="H270" s="291">
        <f>VLOOKUP(A270,Padló!A:G,7,0)</f>
        <v>17990</v>
      </c>
      <c r="I270" s="478" t="str">
        <f>IF(VLOOKUP(A270,Padló!A:H,8,0)=0,"",VLOOKUP(A270,Padló!A:H,8,0))</f>
        <v/>
      </c>
      <c r="J270" s="346" t="s">
        <v>311</v>
      </c>
      <c r="K270" s="347">
        <v>1489928</v>
      </c>
      <c r="L270" s="348">
        <v>1344705</v>
      </c>
      <c r="M270" s="348">
        <v>1344693</v>
      </c>
      <c r="N270" s="348">
        <v>1344682</v>
      </c>
      <c r="O270" s="348">
        <v>1344709</v>
      </c>
      <c r="P270" s="292"/>
      <c r="Q270" s="292"/>
      <c r="R270" s="292"/>
      <c r="S270" s="293"/>
    </row>
    <row r="271" spans="1:19" x14ac:dyDescent="0.25">
      <c r="A271" s="316">
        <v>373366</v>
      </c>
      <c r="B271" s="343"/>
      <c r="C271" s="344" t="s">
        <v>289</v>
      </c>
      <c r="D271" s="344" t="s">
        <v>301</v>
      </c>
      <c r="E271" s="344" t="s">
        <v>652</v>
      </c>
      <c r="F271" s="345"/>
      <c r="G271" s="346" t="s">
        <v>67</v>
      </c>
      <c r="H271" s="291">
        <f>VLOOKUP(A271,Padló!A:G,7,0)</f>
        <v>17990</v>
      </c>
      <c r="I271" s="478" t="str">
        <f>IF(VLOOKUP(A271,Padló!A:H,8,0)=0,"",VLOOKUP(A271,Padló!A:H,8,0))</f>
        <v/>
      </c>
      <c r="J271" s="346" t="s">
        <v>312</v>
      </c>
      <c r="K271" s="347">
        <v>1474577</v>
      </c>
      <c r="L271" s="348">
        <v>1164549</v>
      </c>
      <c r="M271" s="348">
        <v>1164824</v>
      </c>
      <c r="N271" s="348">
        <v>1164826</v>
      </c>
      <c r="O271" s="348">
        <v>1164820</v>
      </c>
      <c r="P271" s="292"/>
      <c r="Q271" s="292"/>
      <c r="R271" s="292"/>
      <c r="S271" s="293"/>
    </row>
    <row r="272" spans="1:19" ht="7.5" customHeight="1" x14ac:dyDescent="0.25">
      <c r="B272" s="338"/>
      <c r="H272" s="461"/>
      <c r="I272" s="461"/>
      <c r="K272" s="339"/>
    </row>
    <row r="273" spans="1:19" ht="94.5" customHeight="1" thickBot="1" x14ac:dyDescent="0.3">
      <c r="A273" s="504" t="s">
        <v>654</v>
      </c>
      <c r="B273" s="505"/>
      <c r="C273" s="505"/>
      <c r="D273" s="505"/>
      <c r="E273" s="505"/>
      <c r="F273" s="505"/>
      <c r="G273" s="505"/>
      <c r="H273" s="505"/>
      <c r="I273" s="505"/>
      <c r="J273" s="505"/>
      <c r="K273" s="505"/>
      <c r="L273" s="505"/>
      <c r="M273" s="505"/>
      <c r="N273" s="505"/>
      <c r="O273" s="505"/>
      <c r="P273" s="505"/>
      <c r="Q273" s="505"/>
      <c r="R273" s="505"/>
      <c r="S273" s="505"/>
    </row>
    <row r="274" spans="1:19" x14ac:dyDescent="0.25">
      <c r="B274" s="338"/>
      <c r="H274" s="461"/>
      <c r="I274" s="461"/>
      <c r="K274" s="339"/>
    </row>
  </sheetData>
  <autoFilter ref="A4:S229">
    <sortState ref="A5:R256">
      <sortCondition ref="C4:C256"/>
    </sortState>
  </autoFilter>
  <mergeCells count="1">
    <mergeCell ref="A273:S273"/>
  </mergeCells>
  <printOptions verticalCentered="1"/>
  <pageMargins left="0.23622047244094491" right="0.23622047244094491" top="1.45" bottom="0.62794117647058822" header="0.31496062992125984" footer="0.31496062992125984"/>
  <pageSetup paperSize="9" scale="57" fitToHeight="0" orientation="landscape" horizontalDpi="4294967293" verticalDpi="4294967293" r:id="rId1"/>
  <headerFooter scaleWithDoc="0">
    <oddHeader>&amp;C&amp;G</oddHeader>
    <oddFooter>&amp;L&amp;8IBD MAGYARORSZÁG KFT. 
Nagykereskedelem: 2310 Szigetszentmiklós-Lakihegy, II. Rákóczi Ferenc u. 36/B&amp;C&amp;8ibdnagyker.hu&amp;R&amp;8Az árak  2022. Február 1-től visszavonásig vagy 
maximum 370Ft/Euro árfolyamig érvényesek. &amp;P/&amp;N. oldal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3</vt:i4>
      </vt:variant>
    </vt:vector>
  </HeadingPairs>
  <TitlesOfParts>
    <vt:vector size="6" baseType="lpstr">
      <vt:lpstr>Padló</vt:lpstr>
      <vt:lpstr>Kiegészítők</vt:lpstr>
      <vt:lpstr>Mátrix</vt:lpstr>
      <vt:lpstr>Mátrix!Nyomtatási_cím</vt:lpstr>
      <vt:lpstr>Kiegészítők!Nyomtatási_terület</vt:lpstr>
      <vt:lpstr>Mátrix!Nyomtatási_terület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Kuborczik Adél</dc:creator>
  <cp:lastModifiedBy>Pribék András</cp:lastModifiedBy>
  <cp:lastPrinted>2022-03-24T07:32:05Z</cp:lastPrinted>
  <dcterms:created xsi:type="dcterms:W3CDTF">2018-07-20T10:31:01Z</dcterms:created>
  <dcterms:modified xsi:type="dcterms:W3CDTF">2022-05-10T10:58:28Z</dcterms:modified>
</cp:coreProperties>
</file>